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ANUAL 2019\"/>
    </mc:Choice>
  </mc:AlternateContent>
  <bookViews>
    <workbookView xWindow="0" yWindow="0" windowWidth="28800" windowHeight="12135" activeTab="4"/>
  </bookViews>
  <sheets>
    <sheet name="FORMATO 1" sheetId="5" r:id="rId1"/>
    <sheet name="FORMATO 2" sheetId="6" r:id="rId2"/>
    <sheet name="FORMATO 3" sheetId="7" r:id="rId3"/>
    <sheet name="FORMATO 4" sheetId="8" r:id="rId4"/>
    <sheet name="FORMATO 5" sheetId="9" r:id="rId5"/>
    <sheet name="F6A" sheetId="1" r:id="rId6"/>
    <sheet name="F6B" sheetId="2" r:id="rId7"/>
    <sheet name="F6C" sheetId="3" r:id="rId8"/>
    <sheet name="F6D" sheetId="4" r:id="rId9"/>
  </sheets>
  <definedNames>
    <definedName name="_xlnm.Print_Area" localSheetId="5">F6A!$A$1:$G$160</definedName>
    <definedName name="_xlnm.Print_Area" localSheetId="7">F6C!$A$1:$G$78</definedName>
  </definedNames>
  <calcPr calcId="152511"/>
</workbook>
</file>

<file path=xl/calcChain.xml><?xml version="1.0" encoding="utf-8"?>
<calcChain xmlns="http://schemas.openxmlformats.org/spreadsheetml/2006/main">
  <c r="G78" i="9" l="1"/>
  <c r="D78" i="9"/>
  <c r="F75" i="9"/>
  <c r="E75" i="9"/>
  <c r="C75" i="9"/>
  <c r="B75" i="9"/>
  <c r="G74" i="9"/>
  <c r="D74" i="9"/>
  <c r="G73" i="9"/>
  <c r="G75" i="9"/>
  <c r="D73" i="9"/>
  <c r="D75" i="9"/>
  <c r="G68" i="9"/>
  <c r="D68" i="9"/>
  <c r="D67" i="9"/>
  <c r="G67" i="9"/>
  <c r="F67" i="9"/>
  <c r="E67" i="9"/>
  <c r="C67" i="9"/>
  <c r="B67" i="9"/>
  <c r="G63" i="9"/>
  <c r="D63" i="9"/>
  <c r="G62" i="9"/>
  <c r="D62" i="9"/>
  <c r="G61" i="9"/>
  <c r="D61" i="9"/>
  <c r="G60" i="9"/>
  <c r="D60" i="9"/>
  <c r="D59" i="9"/>
  <c r="F59" i="9"/>
  <c r="G59" i="9"/>
  <c r="E59" i="9"/>
  <c r="C59" i="9"/>
  <c r="B59" i="9"/>
  <c r="G58" i="9"/>
  <c r="D58" i="9"/>
  <c r="G57" i="9"/>
  <c r="D57" i="9"/>
  <c r="G56" i="9"/>
  <c r="D56" i="9"/>
  <c r="D54" i="9"/>
  <c r="G55" i="9"/>
  <c r="D55" i="9"/>
  <c r="F54" i="9"/>
  <c r="F65" i="9"/>
  <c r="G65" i="9"/>
  <c r="E54" i="9"/>
  <c r="C54" i="9"/>
  <c r="B54" i="9"/>
  <c r="B65" i="9"/>
  <c r="G53" i="9"/>
  <c r="D53" i="9"/>
  <c r="G52" i="9"/>
  <c r="D52" i="9"/>
  <c r="G51" i="9"/>
  <c r="D51" i="9"/>
  <c r="G50" i="9"/>
  <c r="D50" i="9"/>
  <c r="G49" i="9"/>
  <c r="D49" i="9"/>
  <c r="G48" i="9"/>
  <c r="D48" i="9"/>
  <c r="G47" i="9"/>
  <c r="D47" i="9"/>
  <c r="G46" i="9"/>
  <c r="D46" i="9"/>
  <c r="F45" i="9"/>
  <c r="G45" i="9"/>
  <c r="E45" i="9"/>
  <c r="E65" i="9"/>
  <c r="D45" i="9"/>
  <c r="D65" i="9"/>
  <c r="C45" i="9"/>
  <c r="C65" i="9"/>
  <c r="B45" i="9"/>
  <c r="G39" i="9"/>
  <c r="D39" i="9"/>
  <c r="G38" i="9"/>
  <c r="D38" i="9"/>
  <c r="G37" i="9"/>
  <c r="F37" i="9"/>
  <c r="E37" i="9"/>
  <c r="D37" i="9"/>
  <c r="C37" i="9"/>
  <c r="B37" i="9"/>
  <c r="G36" i="9"/>
  <c r="D36" i="9"/>
  <c r="F35" i="9"/>
  <c r="E35" i="9"/>
  <c r="D35" i="9"/>
  <c r="C35" i="9"/>
  <c r="B35" i="9"/>
  <c r="G35" i="9"/>
  <c r="G34" i="9"/>
  <c r="D34" i="9"/>
  <c r="G33" i="9"/>
  <c r="D33" i="9"/>
  <c r="G32" i="9"/>
  <c r="D32" i="9"/>
  <c r="G31" i="9"/>
  <c r="D31" i="9"/>
  <c r="G30" i="9"/>
  <c r="D30" i="9"/>
  <c r="D28" i="9"/>
  <c r="G29" i="9"/>
  <c r="D29" i="9"/>
  <c r="G28" i="9"/>
  <c r="F28" i="9"/>
  <c r="E28" i="9"/>
  <c r="C28" i="9"/>
  <c r="B28" i="9"/>
  <c r="G27" i="9"/>
  <c r="D27" i="9"/>
  <c r="G26" i="9"/>
  <c r="D26" i="9"/>
  <c r="G25" i="9"/>
  <c r="D25" i="9"/>
  <c r="G24" i="9"/>
  <c r="D24" i="9"/>
  <c r="G23" i="9"/>
  <c r="D23" i="9"/>
  <c r="G22" i="9"/>
  <c r="D22" i="9"/>
  <c r="G21" i="9"/>
  <c r="D21" i="9"/>
  <c r="G20" i="9"/>
  <c r="D20" i="9"/>
  <c r="G19" i="9"/>
  <c r="D19" i="9"/>
  <c r="G18" i="9"/>
  <c r="D18" i="9"/>
  <c r="G17" i="9"/>
  <c r="D17" i="9"/>
  <c r="G16" i="9"/>
  <c r="F16" i="9"/>
  <c r="F41" i="9"/>
  <c r="E16" i="9"/>
  <c r="E41" i="9"/>
  <c r="E70" i="9"/>
  <c r="D16" i="9"/>
  <c r="C16" i="9"/>
  <c r="C41" i="9"/>
  <c r="C70" i="9"/>
  <c r="B16" i="9"/>
  <c r="B41" i="9"/>
  <c r="B70" i="9"/>
  <c r="G15" i="9"/>
  <c r="D15" i="9"/>
  <c r="G14" i="9"/>
  <c r="D14" i="9"/>
  <c r="G13" i="9"/>
  <c r="D13" i="9"/>
  <c r="G12" i="9"/>
  <c r="D12" i="9"/>
  <c r="G11" i="9"/>
  <c r="D11" i="9"/>
  <c r="G10" i="9"/>
  <c r="G41" i="9"/>
  <c r="G70" i="9"/>
  <c r="D10" i="9"/>
  <c r="G9" i="9"/>
  <c r="D9" i="9"/>
  <c r="D41" i="9"/>
  <c r="F70" i="9"/>
  <c r="G42" i="9"/>
  <c r="D70" i="9"/>
  <c r="G54" i="9"/>
  <c r="B74" i="8"/>
  <c r="D72" i="8"/>
  <c r="D74" i="8"/>
  <c r="B72" i="8"/>
  <c r="D64" i="8"/>
  <c r="C64" i="8"/>
  <c r="C72" i="8"/>
  <c r="C74" i="8"/>
  <c r="B64" i="8"/>
  <c r="C59" i="8"/>
  <c r="B59" i="8"/>
  <c r="C57" i="8"/>
  <c r="B57" i="8"/>
  <c r="D49" i="8"/>
  <c r="D57" i="8"/>
  <c r="D59" i="8"/>
  <c r="C49" i="8"/>
  <c r="B49" i="8"/>
  <c r="D44" i="8"/>
  <c r="C44" i="8"/>
  <c r="D40" i="8"/>
  <c r="C40" i="8"/>
  <c r="B40" i="8"/>
  <c r="D37" i="8"/>
  <c r="C37" i="8"/>
  <c r="B37" i="8"/>
  <c r="B44" i="8"/>
  <c r="D29" i="8"/>
  <c r="C29" i="8"/>
  <c r="B29" i="8"/>
  <c r="D17" i="8"/>
  <c r="C17" i="8"/>
  <c r="D13" i="8"/>
  <c r="C13" i="8"/>
  <c r="B13" i="8"/>
  <c r="D8" i="8"/>
  <c r="D21" i="8"/>
  <c r="D23" i="8"/>
  <c r="D25" i="8"/>
  <c r="D33" i="8"/>
  <c r="C8" i="8"/>
  <c r="C21" i="8"/>
  <c r="C23" i="8"/>
  <c r="C25" i="8"/>
  <c r="C33" i="8"/>
  <c r="B8" i="8"/>
  <c r="B21" i="8"/>
  <c r="B23" i="8"/>
  <c r="B25" i="8"/>
  <c r="B33" i="8"/>
  <c r="K14" i="7"/>
  <c r="J14" i="7"/>
  <c r="I14" i="7"/>
  <c r="H14" i="7"/>
  <c r="G14" i="7"/>
  <c r="E14" i="7"/>
  <c r="K8" i="7"/>
  <c r="K20" i="7"/>
  <c r="J8" i="7"/>
  <c r="J20" i="7"/>
  <c r="I8" i="7"/>
  <c r="I20" i="7"/>
  <c r="H8" i="7"/>
  <c r="H20" i="7"/>
  <c r="G8" i="7"/>
  <c r="G20" i="7"/>
  <c r="E8" i="7"/>
  <c r="E20" i="7"/>
  <c r="F41" i="6"/>
  <c r="E41" i="6"/>
  <c r="D41" i="6"/>
  <c r="C41" i="6"/>
  <c r="B41" i="6"/>
  <c r="F30" i="6"/>
  <c r="F29" i="6"/>
  <c r="F28" i="6"/>
  <c r="F27" i="6"/>
  <c r="H27" i="6"/>
  <c r="G27" i="6"/>
  <c r="E27" i="6"/>
  <c r="D27" i="6"/>
  <c r="C27" i="6"/>
  <c r="B27" i="6"/>
  <c r="F25" i="6"/>
  <c r="F24" i="6"/>
  <c r="F23" i="6"/>
  <c r="H22" i="6"/>
  <c r="G22" i="6"/>
  <c r="F22" i="6"/>
  <c r="E22" i="6"/>
  <c r="D22" i="6"/>
  <c r="C22" i="6"/>
  <c r="B22" i="6"/>
  <c r="F18" i="6"/>
  <c r="F16" i="6"/>
  <c r="F15" i="6"/>
  <c r="F14" i="6"/>
  <c r="H13" i="6"/>
  <c r="G13" i="6"/>
  <c r="E13" i="6"/>
  <c r="D13" i="6"/>
  <c r="C13" i="6"/>
  <c r="B13" i="6"/>
  <c r="F13" i="6"/>
  <c r="F12" i="6"/>
  <c r="F11" i="6"/>
  <c r="H9" i="6"/>
  <c r="G9" i="6"/>
  <c r="G8" i="6"/>
  <c r="G20" i="6"/>
  <c r="E9" i="6"/>
  <c r="E8" i="6"/>
  <c r="E20" i="6"/>
  <c r="D9" i="6"/>
  <c r="C9" i="6"/>
  <c r="C8" i="6"/>
  <c r="C20" i="6"/>
  <c r="B9" i="6"/>
  <c r="B8" i="6"/>
  <c r="B20" i="6"/>
  <c r="H8" i="6"/>
  <c r="H20" i="6"/>
  <c r="D8" i="6"/>
  <c r="D20" i="6"/>
  <c r="F9" i="6"/>
  <c r="F8" i="6"/>
  <c r="F20" i="6"/>
  <c r="F75" i="5"/>
  <c r="E75" i="5"/>
  <c r="F68" i="5"/>
  <c r="E68" i="5"/>
  <c r="F63" i="5"/>
  <c r="F79" i="5"/>
  <c r="E63" i="5"/>
  <c r="E79" i="5"/>
  <c r="C60" i="5"/>
  <c r="B60" i="5"/>
  <c r="F57" i="5"/>
  <c r="E57" i="5"/>
  <c r="F42" i="5"/>
  <c r="E42" i="5"/>
  <c r="C41" i="5"/>
  <c r="B41" i="5"/>
  <c r="F38" i="5"/>
  <c r="E38" i="5"/>
  <c r="C38" i="5"/>
  <c r="B38" i="5"/>
  <c r="F31" i="5"/>
  <c r="E31" i="5"/>
  <c r="C31" i="5"/>
  <c r="B31" i="5"/>
  <c r="F27" i="5"/>
  <c r="E27" i="5"/>
  <c r="C25" i="5"/>
  <c r="B25" i="5"/>
  <c r="F23" i="5"/>
  <c r="E23" i="5"/>
  <c r="F19" i="5"/>
  <c r="E19" i="5"/>
  <c r="C17" i="5"/>
  <c r="B17" i="5"/>
  <c r="F9" i="5"/>
  <c r="F47" i="5"/>
  <c r="F59" i="5"/>
  <c r="F81" i="5"/>
  <c r="E9" i="5"/>
  <c r="E47" i="5"/>
  <c r="E59" i="5"/>
  <c r="E81" i="5"/>
  <c r="C9" i="5"/>
  <c r="C47" i="5"/>
  <c r="C62" i="5"/>
  <c r="B9" i="5"/>
  <c r="B47" i="5"/>
  <c r="B62" i="5"/>
  <c r="G19" i="2"/>
  <c r="F19" i="2"/>
  <c r="E19" i="2"/>
  <c r="D19" i="2"/>
  <c r="C19" i="2"/>
  <c r="B19" i="2"/>
  <c r="F9" i="2"/>
  <c r="E9" i="2"/>
  <c r="C9" i="2"/>
  <c r="B9" i="2"/>
  <c r="D28" i="2"/>
  <c r="G28" i="2"/>
  <c r="D27" i="2"/>
  <c r="G27" i="2"/>
  <c r="D26" i="2"/>
  <c r="G26" i="2"/>
  <c r="D25" i="2"/>
  <c r="G25" i="2"/>
  <c r="D24" i="2"/>
  <c r="G24" i="2"/>
  <c r="D23" i="2"/>
  <c r="G23" i="2"/>
  <c r="D22" i="2"/>
  <c r="G22" i="2"/>
  <c r="D21" i="2"/>
  <c r="G21" i="2"/>
  <c r="D20" i="2"/>
  <c r="G20" i="2"/>
  <c r="G17" i="2"/>
  <c r="D17" i="2"/>
  <c r="D16" i="2"/>
  <c r="G16" i="2"/>
  <c r="G15" i="2"/>
  <c r="D15" i="2"/>
  <c r="D14" i="2"/>
  <c r="G14" i="2"/>
  <c r="G13" i="2"/>
  <c r="D13" i="2"/>
  <c r="D12" i="2"/>
  <c r="G12" i="2"/>
  <c r="D11" i="2"/>
  <c r="G11" i="2"/>
  <c r="D10" i="2"/>
  <c r="D9" i="2"/>
  <c r="G10" i="2"/>
  <c r="G9" i="2"/>
  <c r="G31" i="4"/>
  <c r="D31" i="4"/>
  <c r="D30" i="4"/>
  <c r="G30" i="4"/>
  <c r="D29" i="4"/>
  <c r="G29" i="4"/>
  <c r="C24" i="4"/>
  <c r="B24" i="4"/>
  <c r="G24" i="4"/>
  <c r="F24" i="4"/>
  <c r="E24" i="4"/>
  <c r="D24" i="4"/>
  <c r="D26" i="4"/>
  <c r="G26" i="4"/>
  <c r="D25" i="4"/>
  <c r="G25" i="4"/>
  <c r="D23" i="4"/>
  <c r="G23" i="4"/>
  <c r="D22" i="4"/>
  <c r="G22" i="4"/>
  <c r="D19" i="4"/>
  <c r="G19" i="4"/>
  <c r="D18" i="4"/>
  <c r="G18" i="4"/>
  <c r="D17" i="4"/>
  <c r="G17" i="4"/>
  <c r="D15" i="4"/>
  <c r="G15" i="4"/>
  <c r="D14" i="4"/>
  <c r="G14" i="4"/>
  <c r="D13" i="4"/>
  <c r="G13" i="4"/>
  <c r="D11" i="4"/>
  <c r="G11" i="4"/>
  <c r="D10" i="4"/>
  <c r="G10" i="4"/>
  <c r="D75" i="3"/>
  <c r="G75" i="3"/>
  <c r="D74" i="3"/>
  <c r="G74" i="3"/>
  <c r="D73" i="3"/>
  <c r="G73" i="3"/>
  <c r="D72" i="3"/>
  <c r="G72" i="3"/>
  <c r="G70" i="3"/>
  <c r="D70" i="3"/>
  <c r="D69" i="3"/>
  <c r="G69" i="3"/>
  <c r="G68" i="3"/>
  <c r="D68" i="3"/>
  <c r="D67" i="3"/>
  <c r="G67" i="3"/>
  <c r="G66" i="3"/>
  <c r="D66" i="3"/>
  <c r="D65" i="3"/>
  <c r="G65" i="3"/>
  <c r="G64" i="3"/>
  <c r="D64" i="3"/>
  <c r="D63" i="3"/>
  <c r="G63" i="3"/>
  <c r="G62" i="3"/>
  <c r="D62" i="3"/>
  <c r="D60" i="3"/>
  <c r="G60" i="3"/>
  <c r="D59" i="3"/>
  <c r="G59" i="3"/>
  <c r="D58" i="3"/>
  <c r="G58" i="3"/>
  <c r="D57" i="3"/>
  <c r="G57" i="3"/>
  <c r="D56" i="3"/>
  <c r="G56" i="3"/>
  <c r="D55" i="3"/>
  <c r="G55" i="3"/>
  <c r="D54" i="3"/>
  <c r="G54" i="3"/>
  <c r="G52" i="3"/>
  <c r="D52" i="3"/>
  <c r="D51" i="3"/>
  <c r="G51" i="3"/>
  <c r="G50" i="3"/>
  <c r="D50" i="3"/>
  <c r="D49" i="3"/>
  <c r="G49" i="3"/>
  <c r="G48" i="3"/>
  <c r="D48" i="3"/>
  <c r="D47" i="3"/>
  <c r="G47" i="3"/>
  <c r="G46" i="3"/>
  <c r="D46" i="3"/>
  <c r="D45" i="3"/>
  <c r="G45" i="3"/>
  <c r="G41" i="3"/>
  <c r="D41" i="3"/>
  <c r="D40" i="3"/>
  <c r="G40" i="3"/>
  <c r="G39" i="3"/>
  <c r="D39" i="3"/>
  <c r="D38" i="3"/>
  <c r="G38" i="3"/>
  <c r="G36" i="3"/>
  <c r="D36" i="3"/>
  <c r="D35" i="3"/>
  <c r="G35" i="3"/>
  <c r="G34" i="3"/>
  <c r="D34" i="3"/>
  <c r="D33" i="3"/>
  <c r="G33" i="3"/>
  <c r="G32" i="3"/>
  <c r="D32" i="3"/>
  <c r="D31" i="3"/>
  <c r="G31" i="3"/>
  <c r="G30" i="3"/>
  <c r="D30" i="3"/>
  <c r="D29" i="3"/>
  <c r="G29" i="3"/>
  <c r="G28" i="3"/>
  <c r="D28" i="3"/>
  <c r="D26" i="3"/>
  <c r="G26" i="3"/>
  <c r="D25" i="3"/>
  <c r="G25" i="3"/>
  <c r="D24" i="3"/>
  <c r="G24" i="3"/>
  <c r="D23" i="3"/>
  <c r="G23" i="3"/>
  <c r="D22" i="3"/>
  <c r="G22" i="3"/>
  <c r="D21" i="3"/>
  <c r="G21" i="3"/>
  <c r="D20" i="3"/>
  <c r="G20" i="3"/>
  <c r="G18" i="3"/>
  <c r="D18" i="3"/>
  <c r="D17" i="3"/>
  <c r="G17" i="3"/>
  <c r="G16" i="3"/>
  <c r="D16" i="3"/>
  <c r="D15" i="3"/>
  <c r="G15" i="3"/>
  <c r="G14" i="3"/>
  <c r="D14" i="3"/>
  <c r="D13" i="3"/>
  <c r="G13" i="3"/>
  <c r="G12" i="3"/>
  <c r="D12" i="3"/>
  <c r="G11" i="3"/>
  <c r="D11" i="3"/>
  <c r="G157" i="1"/>
  <c r="G156" i="1"/>
  <c r="G155" i="1"/>
  <c r="G154" i="1"/>
  <c r="G153" i="1"/>
  <c r="G152" i="1"/>
  <c r="G151" i="1"/>
  <c r="G149" i="1"/>
  <c r="G148" i="1"/>
  <c r="G147" i="1"/>
  <c r="G145" i="1"/>
  <c r="G144" i="1"/>
  <c r="G143" i="1"/>
  <c r="G142" i="1"/>
  <c r="G141" i="1"/>
  <c r="G140" i="1"/>
  <c r="G139" i="1"/>
  <c r="G138" i="1"/>
  <c r="G136" i="1"/>
  <c r="G135" i="1"/>
  <c r="G134" i="1"/>
  <c r="G132" i="1"/>
  <c r="G131" i="1"/>
  <c r="G130" i="1"/>
  <c r="G129" i="1"/>
  <c r="G128" i="1"/>
  <c r="G127" i="1"/>
  <c r="G126" i="1"/>
  <c r="G125" i="1"/>
  <c r="G124" i="1"/>
  <c r="G122" i="1"/>
  <c r="G121" i="1"/>
  <c r="G120" i="1"/>
  <c r="G119" i="1"/>
  <c r="G118" i="1"/>
  <c r="G117" i="1"/>
  <c r="G116" i="1"/>
  <c r="G115" i="1"/>
  <c r="G114" i="1"/>
  <c r="G112" i="1"/>
  <c r="G111" i="1"/>
  <c r="G110" i="1"/>
  <c r="G109" i="1"/>
  <c r="G108" i="1"/>
  <c r="G107" i="1"/>
  <c r="G106" i="1"/>
  <c r="G105" i="1"/>
  <c r="G104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86" i="1"/>
  <c r="G82" i="1"/>
  <c r="G81" i="1"/>
  <c r="G80" i="1"/>
  <c r="G79" i="1"/>
  <c r="G78" i="1"/>
  <c r="G77" i="1"/>
  <c r="G76" i="1"/>
  <c r="G74" i="1"/>
  <c r="G73" i="1"/>
  <c r="G72" i="1"/>
  <c r="G70" i="1"/>
  <c r="G69" i="1"/>
  <c r="G68" i="1"/>
  <c r="G67" i="1"/>
  <c r="G66" i="1"/>
  <c r="G65" i="1"/>
  <c r="G64" i="1"/>
  <c r="G63" i="1"/>
  <c r="G61" i="1"/>
  <c r="G60" i="1"/>
  <c r="G59" i="1"/>
  <c r="G56" i="1"/>
  <c r="G55" i="1"/>
  <c r="G53" i="1"/>
  <c r="G51" i="1"/>
  <c r="G50" i="1"/>
  <c r="G47" i="1"/>
  <c r="G46" i="1"/>
  <c r="G45" i="1"/>
  <c r="G44" i="1"/>
  <c r="G43" i="1"/>
  <c r="G42" i="1"/>
  <c r="G41" i="1"/>
  <c r="G40" i="1"/>
  <c r="G39" i="1"/>
  <c r="G26" i="1"/>
  <c r="G23" i="1"/>
  <c r="G21" i="1"/>
  <c r="G16" i="1"/>
  <c r="D157" i="1"/>
  <c r="D156" i="1"/>
  <c r="D155" i="1"/>
  <c r="D154" i="1"/>
  <c r="D153" i="1"/>
  <c r="D152" i="1"/>
  <c r="D151" i="1"/>
  <c r="D149" i="1"/>
  <c r="D148" i="1"/>
  <c r="D147" i="1"/>
  <c r="D145" i="1"/>
  <c r="D144" i="1"/>
  <c r="D143" i="1"/>
  <c r="D142" i="1"/>
  <c r="D141" i="1"/>
  <c r="D140" i="1"/>
  <c r="D139" i="1"/>
  <c r="D138" i="1"/>
  <c r="D136" i="1"/>
  <c r="D135" i="1"/>
  <c r="D134" i="1"/>
  <c r="D132" i="1"/>
  <c r="D131" i="1"/>
  <c r="D130" i="1"/>
  <c r="D129" i="1"/>
  <c r="D128" i="1"/>
  <c r="D127" i="1"/>
  <c r="D126" i="1"/>
  <c r="D125" i="1"/>
  <c r="D124" i="1"/>
  <c r="D122" i="1"/>
  <c r="D121" i="1"/>
  <c r="D120" i="1"/>
  <c r="D119" i="1"/>
  <c r="D118" i="1"/>
  <c r="D117" i="1"/>
  <c r="D116" i="1"/>
  <c r="D115" i="1"/>
  <c r="D114" i="1"/>
  <c r="D112" i="1"/>
  <c r="D111" i="1"/>
  <c r="D110" i="1"/>
  <c r="D109" i="1"/>
  <c r="D108" i="1"/>
  <c r="D107" i="1"/>
  <c r="D106" i="1"/>
  <c r="D105" i="1"/>
  <c r="D104" i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D86" i="1"/>
  <c r="D82" i="1"/>
  <c r="D81" i="1"/>
  <c r="D80" i="1"/>
  <c r="D79" i="1"/>
  <c r="D78" i="1"/>
  <c r="D77" i="1"/>
  <c r="D76" i="1"/>
  <c r="D74" i="1"/>
  <c r="D73" i="1"/>
  <c r="D72" i="1"/>
  <c r="D70" i="1"/>
  <c r="D69" i="1"/>
  <c r="D68" i="1"/>
  <c r="D67" i="1"/>
  <c r="D66" i="1"/>
  <c r="D65" i="1"/>
  <c r="D64" i="1"/>
  <c r="D63" i="1"/>
  <c r="D61" i="1"/>
  <c r="D60" i="1"/>
  <c r="D59" i="1"/>
  <c r="D57" i="1"/>
  <c r="G57" i="1"/>
  <c r="D56" i="1"/>
  <c r="D55" i="1"/>
  <c r="D54" i="1"/>
  <c r="G54" i="1"/>
  <c r="D53" i="1"/>
  <c r="D52" i="1"/>
  <c r="G52" i="1"/>
  <c r="D51" i="1"/>
  <c r="D50" i="1"/>
  <c r="D49" i="1"/>
  <c r="G49" i="1"/>
  <c r="D47" i="1"/>
  <c r="D46" i="1"/>
  <c r="D45" i="1"/>
  <c r="D44" i="1"/>
  <c r="D43" i="1"/>
  <c r="D42" i="1"/>
  <c r="D41" i="1"/>
  <c r="D40" i="1"/>
  <c r="D39" i="1"/>
  <c r="D37" i="1"/>
  <c r="G37" i="1"/>
  <c r="D36" i="1"/>
  <c r="G36" i="1"/>
  <c r="D35" i="1"/>
  <c r="G35" i="1"/>
  <c r="D34" i="1"/>
  <c r="G34" i="1"/>
  <c r="D33" i="1"/>
  <c r="G33" i="1"/>
  <c r="D32" i="1"/>
  <c r="G32" i="1"/>
  <c r="D31" i="1"/>
  <c r="G31" i="1"/>
  <c r="D30" i="1"/>
  <c r="G30" i="1"/>
  <c r="D29" i="1"/>
  <c r="G29" i="1"/>
  <c r="D27" i="1"/>
  <c r="G27" i="1"/>
  <c r="D26" i="1"/>
  <c r="D25" i="1"/>
  <c r="G25" i="1"/>
  <c r="D24" i="1"/>
  <c r="G24" i="1"/>
  <c r="D23" i="1"/>
  <c r="D22" i="1"/>
  <c r="G22" i="1"/>
  <c r="D21" i="1"/>
  <c r="D20" i="1"/>
  <c r="G20" i="1"/>
  <c r="D19" i="1"/>
  <c r="G19" i="1"/>
  <c r="D17" i="1"/>
  <c r="G17" i="1"/>
  <c r="D16" i="1"/>
  <c r="D15" i="1"/>
  <c r="G15" i="1"/>
  <c r="D14" i="1"/>
  <c r="G14" i="1"/>
  <c r="D13" i="1"/>
  <c r="G13" i="1"/>
  <c r="D12" i="1"/>
  <c r="G12" i="1"/>
  <c r="D11" i="1"/>
  <c r="G11" i="1"/>
  <c r="B28" i="4"/>
  <c r="G28" i="4"/>
  <c r="G21" i="4"/>
  <c r="F28" i="4"/>
  <c r="E28" i="4"/>
  <c r="E21" i="4"/>
  <c r="D28" i="4"/>
  <c r="D21" i="4"/>
  <c r="C28" i="4"/>
  <c r="C21" i="4"/>
  <c r="F21" i="4"/>
  <c r="G16" i="4"/>
  <c r="F16" i="4"/>
  <c r="F9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F4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C9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/>
  <c r="F29" i="2"/>
  <c r="F33" i="4"/>
  <c r="E9" i="4"/>
  <c r="E33" i="4"/>
  <c r="E43" i="3"/>
  <c r="F9" i="3"/>
  <c r="F77" i="3"/>
  <c r="B29" i="2"/>
  <c r="D29" i="2"/>
  <c r="G29" i="2"/>
  <c r="E84" i="1"/>
  <c r="B21" i="4"/>
  <c r="C9" i="4"/>
  <c r="C33" i="4"/>
  <c r="G9" i="4"/>
  <c r="G33" i="4"/>
  <c r="D9" i="4"/>
  <c r="D33" i="4"/>
  <c r="B9" i="4"/>
  <c r="C43" i="3"/>
  <c r="C77" i="3"/>
  <c r="G43" i="3"/>
  <c r="D43" i="3"/>
  <c r="B43" i="3"/>
  <c r="G9" i="3"/>
  <c r="D9" i="3"/>
  <c r="E9" i="3"/>
  <c r="B9" i="3"/>
  <c r="B77" i="3"/>
  <c r="F84" i="1"/>
  <c r="B84" i="1"/>
  <c r="C84" i="1"/>
  <c r="G84" i="1"/>
  <c r="D84" i="1"/>
  <c r="F9" i="1"/>
  <c r="C9" i="1"/>
  <c r="C159" i="1"/>
  <c r="G9" i="1"/>
  <c r="G159" i="1"/>
  <c r="E9" i="1"/>
  <c r="D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<sst xmlns="http://schemas.openxmlformats.org/spreadsheetml/2006/main" count="831" uniqueCount="635">
  <si>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</si>
  <si>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</si>
  <si>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</si>
  <si>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</si>
  <si>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</si>
  <si>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</si>
  <si>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</si>
  <si>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</si>
  <si>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</si>
  <si>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</si>
  <si>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</si>
  <si>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</si>
  <si>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</si>
  <si>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</si>
  <si>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</si>
  <si>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</si>
  <si>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</si>
  <si>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</si>
  <si>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</si>
  <si>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</si>
  <si>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</si>
  <si>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</si>
  <si>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</si>
  <si>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</si>
  <si>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</si>
  <si>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</si>
  <si>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</si>
  <si>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</si>
  <si>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</si>
  <si>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</si>
  <si>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</si>
  <si>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</si>
  <si>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</si>
  <si>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</si>
  <si>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</si>
  <si>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</si>
  <si>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</si>
  <si>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</si>
  <si>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</si>
  <si>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</si>
  <si>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</si>
  <si>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</si>
  <si>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</si>
  <si>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</si>
  <si>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</si>
  <si>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</si>
  <si>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</si>
  <si>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</si>
  <si>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</si>
  <si>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</si>
  <si>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</si>
  <si>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</si>
  <si>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</si>
  <si>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</si>
  <si>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</si>
  <si>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</si>
  <si>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</si>
  <si>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</si>
  <si>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</si>
  <si>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</si>
  <si>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</si>
  <si>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</si>
  <si>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</si>
  <si>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</si>
  <si>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</si>
  <si>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</si>
  <si>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</si>
  <si>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</si>
  <si>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</si>
  <si>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</si>
  <si>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</si>
  <si>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</si>
  <si>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</si>
  <si>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</si>
  <si>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</si>
  <si>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</si>
  <si>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</si>
  <si>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</si>
  <si>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</si>
  <si>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</si>
  <si>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</si>
  <si>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</si>
  <si>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</si>
  <si>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</si>
  <si>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</si>
  <si>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</si>
  <si>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</si>
  <si>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</si>
  <si>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</si>
  <si>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</si>
  <si>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</si>
  <si>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</si>
  <si>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</si>
  <si>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</si>
  <si>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</si>
  <si>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</si>
  <si>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</si>
  <si>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</si>
  <si>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</si>
  <si>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</si>
  <si>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</si>
  <si>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</si>
  <si>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</si>
  <si>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</si>
  <si>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</si>
  <si>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</si>
  <si>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</si>
  <si>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</si>
  <si>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</si>
  <si>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</si>
  <si>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</si>
  <si>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</si>
  <si>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</si>
  <si>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</si>
  <si>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</si>
  <si>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</si>
  <si>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</si>
  <si>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</si>
  <si>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</si>
  <si>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</si>
  <si>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</si>
  <si>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</si>
  <si>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</si>
  <si>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</si>
  <si>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</si>
  <si>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</si>
  <si>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</si>
  <si>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</si>
  <si>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</si>
  <si>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</si>
  <si>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</si>
  <si>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</si>
  <si>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</si>
  <si>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</si>
  <si>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</si>
  <si>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</si>
  <si>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</si>
  <si>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</si>
  <si>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</si>
  <si>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</si>
  <si>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</si>
  <si>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</si>
  <si>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</si>
  <si>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</si>
  <si>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</si>
  <si>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</si>
  <si>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</si>
  <si>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</si>
  <si>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</si>
  <si>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</si>
  <si>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</si>
  <si>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</si>
  <si>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</si>
  <si>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</si>
  <si>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</si>
  <si>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</si>
  <si>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</si>
  <si>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</si>
  <si>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</si>
  <si>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</si>
  <si>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</si>
  <si>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</si>
  <si>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</si>
  <si>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</si>
  <si>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</si>
  <si>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</si>
  <si>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</si>
  <si>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</si>
  <si>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</si>
  <si>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</si>
  <si>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</si>
  <si>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</si>
  <si>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</si>
  <si>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</si>
  <si>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</si>
  <si>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</si>
  <si>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</si>
  <si>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</si>
  <si>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</si>
  <si>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</si>
  <si>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</si>
  <si>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</si>
  <si>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</si>
  <si>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</si>
  <si>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</si>
  <si>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</si>
  <si>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</si>
  <si>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</si>
  <si>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</si>
  <si>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</si>
  <si>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</si>
  <si>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</si>
  <si>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</si>
  <si>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</si>
  <si>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</si>
  <si>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</si>
  <si>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</si>
  <si>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</si>
  <si>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</si>
  <si>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</si>
  <si>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</si>
  <si>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</si>
  <si>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</si>
  <si>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</si>
  <si>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</si>
  <si>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</si>
  <si>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</si>
  <si>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</si>
  <si>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</si>
  <si>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</si>
  <si>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</si>
  <si>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</si>
  <si>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</si>
  <si>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</si>
  <si>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</si>
  <si>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</si>
  <si>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</si>
  <si>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</si>
  <si>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</si>
  <si>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</si>
  <si>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</si>
  <si>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</si>
  <si>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</si>
  <si>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</si>
  <si>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</si>
  <si>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</si>
  <si>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</si>
  <si>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</si>
  <si>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</si>
  <si>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</si>
  <si>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</si>
  <si>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</si>
  <si>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</si>
  <si>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</si>
  <si>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</si>
  <si>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</si>
  <si>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</si>
  <si>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</si>
  <si>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</si>
  <si>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</si>
  <si>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</si>
  <si>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</si>
  <si>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</si>
  <si>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</si>
  <si>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</si>
  <si>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</si>
  <si>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</si>
  <si>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</si>
  <si>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</si>
  <si>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</si>
  <si>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</si>
  <si>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</si>
  <si>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</si>
  <si>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</si>
  <si>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</si>
  <si>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</si>
  <si>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</si>
  <si>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</si>
  <si>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</si>
  <si>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</si>
  <si>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</si>
  <si>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</si>
  <si>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</si>
  <si>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</si>
  <si>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</si>
  <si>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</si>
  <si>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</si>
  <si>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</si>
  <si>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</si>
  <si>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</si>
  <si>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</si>
  <si>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</si>
  <si>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</si>
  <si>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</si>
  <si>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</si>
  <si>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</si>
  <si>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</si>
  <si>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</si>
  <si>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</si>
  <si>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</si>
  <si>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</si>
  <si>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</si>
  <si>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</si>
  <si>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</si>
  <si>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</si>
  <si>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</si>
  <si>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</si>
  <si>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</si>
  <si>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</si>
  <si>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</si>
  <si>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</si>
  <si>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</si>
  <si>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</si>
  <si>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</si>
  <si>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</si>
  <si>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</si>
  <si>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</si>
  <si>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</si>
  <si>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</si>
  <si>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</si>
  <si>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</si>
  <si>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</si>
  <si>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</si>
  <si>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</si>
  <si>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</si>
  <si>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</si>
  <si>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</si>
  <si>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</si>
  <si>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</si>
  <si>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</si>
  <si>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</si>
  <si>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</si>
  <si>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</si>
  <si>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</si>
  <si>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</si>
  <si>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</si>
  <si>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</si>
  <si>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</si>
  <si>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</si>
  <si>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</si>
  <si>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</si>
  <si>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</si>
  <si>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</si>
  <si>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</si>
  <si>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</si>
  <si>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</si>
  <si>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</si>
  <si>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</si>
  <si>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</si>
  <si>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</si>
  <si>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</si>
  <si>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</si>
  <si>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</si>
  <si>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</si>
  <si>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</si>
  <si>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</si>
  <si>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</si>
  <si>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</si>
  <si>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</si>
  <si>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JUNTA MUNICIPAL DE AGUA POTABLE Y ALCANTARILLADO DE ACAMBARO, GTO.</t>
  </si>
  <si>
    <t>del 01 de Enero al 31 de Diciembre de 2019</t>
  </si>
  <si>
    <t>Formato 1 Estado de Situación Financiera Detallado - LDF</t>
  </si>
  <si>
    <t>Estado de Situación Financiera Detallado - LDF</t>
  </si>
  <si>
    <t>al 31 de Diciembre de 2018 y al 31 de Diciembre de 2019</t>
  </si>
  <si>
    <t xml:space="preserve">   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</si>
  <si>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</si>
  <si>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</si>
  <si>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</si>
  <si>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</si>
  <si>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</si>
  <si>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</si>
  <si>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</si>
  <si>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</si>
  <si>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</si>
  <si>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</si>
  <si>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</si>
  <si>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</si>
  <si>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</si>
  <si>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</si>
  <si>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</si>
  <si>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</si>
  <si>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</si>
  <si>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</si>
  <si>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</si>
  <si>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</si>
  <si>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</si>
  <si>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</si>
  <si>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</si>
  <si>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</si>
  <si>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</si>
  <si>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</si>
  <si>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</si>
  <si>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</si>
  <si>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</si>
  <si>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</si>
  <si>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</si>
  <si>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</si>
  <si>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</si>
  <si>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</si>
  <si>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</si>
  <si>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</si>
  <si>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</si>
  <si>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</si>
  <si>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</si>
  <si>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</si>
  <si>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</si>
  <si>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</si>
  <si>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</si>
  <si>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</si>
  <si>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</si>
  <si>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</si>
  <si>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</si>
  <si>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</si>
  <si>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</si>
  <si>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</si>
  <si>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</si>
  <si>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</si>
  <si>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</si>
  <si>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</si>
  <si>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</si>
  <si>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</si>
  <si>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</si>
  <si>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</si>
  <si>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</si>
  <si>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</si>
  <si>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</si>
  <si>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</si>
  <si>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</si>
  <si>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</si>
  <si>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</si>
  <si>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</si>
  <si>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</si>
  <si>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</si>
  <si>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</si>
  <si>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</si>
  <si>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</si>
  <si>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</si>
  <si>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</si>
  <si>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</si>
  <si>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</si>
  <si>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</si>
  <si>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</si>
  <si>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</si>
  <si>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</si>
  <si>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</si>
  <si>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</si>
  <si>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</si>
  <si>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</si>
  <si>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</si>
  <si>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</si>
  <si>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</si>
  <si>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</si>
  <si>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</si>
  <si>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</si>
  <si>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</si>
  <si>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</si>
  <si>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</si>
  <si>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</si>
  <si>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</si>
  <si>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</si>
  <si>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</si>
  <si>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</si>
  <si>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</si>
  <si>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</si>
  <si>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</si>
  <si>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</si>
  <si>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</si>
  <si>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</si>
  <si>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</si>
  <si>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</si>
  <si>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</si>
  <si>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</si>
  <si>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</si>
  <si>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</si>
  <si>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</si>
  <si>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</si>
  <si>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</si>
  <si>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</si>
  <si>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</si>
  <si>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</si>
  <si>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</si>
  <si>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</si>
  <si>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</si>
  <si>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</si>
  <si>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2018 y al 31 de Diciembre de 2019</t>
  </si>
  <si>
    <t>Denominación de la Deuda Pública y Otros Pasivos (c)</t>
  </si>
  <si>
    <t>Saldo al 31 de diciembre de 2018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</si>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</sst>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6" fillId="0" borderId="0"/>
  </cellStyleXfs>
  <cellXfs count="221">
    <xf numFmtId="0" fontId="0" fillId="0" borderId="0" xfId="0"/>
    <xf numFmtId="0" fontId="0" fillId="0" borderId="0" xfId="0" applyBorder="1"/>
    <xf numFmtId="0" fontId="0" fillId="2" borderId="1" xfId="0" applyFill="1" applyBorder="1" applyAlignment="1">
      <alignment horizontal="left" indent="9"/>
    </xf>
    <xf numFmtId="0" fontId="0" fillId="2" borderId="1" xfId="0" applyFill="1" applyBorder="1" applyAlignment="1">
      <alignment horizontal="left" indent="3"/>
    </xf>
    <xf numFmtId="0" fontId="8" fillId="2" borderId="1" xfId="0" applyFont="1" applyFill="1" applyBorder="1" applyAlignment="1">
      <alignment horizontal="left" indent="3"/>
    </xf>
    <xf numFmtId="0" fontId="8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8" fillId="2" borderId="4" xfId="0" applyFont="1" applyFill="1" applyBorder="1" applyAlignment="1">
      <alignment horizontal="left" vertical="center" indent="3"/>
    </xf>
    <xf numFmtId="0" fontId="0" fillId="2" borderId="1" xfId="0" applyFill="1" applyBorder="1" applyAlignment="1">
      <alignment horizontal="left" vertical="center" indent="6"/>
    </xf>
    <xf numFmtId="0" fontId="0" fillId="2" borderId="1" xfId="0" applyFill="1" applyBorder="1" applyAlignment="1">
      <alignment horizontal="left" vertical="center" indent="9"/>
    </xf>
    <xf numFmtId="0" fontId="0" fillId="2" borderId="1" xfId="0" applyFill="1" applyBorder="1" applyAlignment="1">
      <alignment horizontal="left" vertical="center" indent="3"/>
    </xf>
    <xf numFmtId="0" fontId="8" fillId="2" borderId="1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8" fillId="0" borderId="4" xfId="0" applyFont="1" applyFill="1" applyBorder="1" applyAlignment="1">
      <alignment horizontal="left" vertical="center" indent="3"/>
    </xf>
    <xf numFmtId="0" fontId="8" fillId="0" borderId="1" xfId="0" applyFont="1" applyFill="1" applyBorder="1" applyAlignment="1">
      <alignment horizontal="left" vertical="center" indent="3"/>
    </xf>
    <xf numFmtId="0" fontId="0" fillId="0" borderId="3" xfId="0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8" fillId="0" borderId="4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3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1" xfId="0" applyFill="1" applyBorder="1" applyAlignment="1">
      <alignment horizontal="left" vertical="center" wrapText="1" indent="9"/>
    </xf>
    <xf numFmtId="0" fontId="8" fillId="0" borderId="1" xfId="0" applyFont="1" applyFill="1" applyBorder="1" applyAlignment="1">
      <alignment horizontal="left" indent="3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3" xfId="0" applyBorder="1" applyAlignment="1">
      <alignment vertical="center"/>
    </xf>
    <xf numFmtId="3" fontId="8" fillId="3" borderId="2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 wrapText="1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1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1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0" fillId="0" borderId="7" xfId="3" applyFont="1" applyBorder="1" applyAlignment="1">
      <alignment horizontal="left" vertical="top"/>
    </xf>
    <xf numFmtId="0" fontId="12" fillId="0" borderId="7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43" fontId="8" fillId="0" borderId="8" xfId="1" applyFont="1" applyFill="1" applyBorder="1" applyAlignment="1" applyProtection="1">
      <alignment horizontal="right" vertical="center"/>
      <protection locked="0"/>
    </xf>
    <xf numFmtId="43" fontId="5" fillId="0" borderId="8" xfId="1" applyFont="1" applyFill="1" applyBorder="1" applyAlignment="1" applyProtection="1">
      <alignment horizontal="right" vertical="center"/>
      <protection locked="0"/>
    </xf>
    <xf numFmtId="43" fontId="5" fillId="0" borderId="8" xfId="1" applyFont="1" applyFill="1" applyBorder="1" applyAlignment="1">
      <alignment horizontal="right" vertical="center"/>
    </xf>
    <xf numFmtId="43" fontId="5" fillId="0" borderId="9" xfId="1" applyFont="1" applyBorder="1" applyAlignment="1">
      <alignment horizontal="center"/>
    </xf>
    <xf numFmtId="43" fontId="8" fillId="0" borderId="10" xfId="1" applyFont="1" applyFill="1" applyBorder="1" applyAlignment="1" applyProtection="1">
      <alignment vertical="center"/>
      <protection locked="0"/>
    </xf>
    <xf numFmtId="43" fontId="5" fillId="0" borderId="8" xfId="1" applyFont="1" applyFill="1" applyBorder="1" applyAlignment="1" applyProtection="1">
      <alignment vertical="center"/>
      <protection locked="0"/>
    </xf>
    <xf numFmtId="43" fontId="8" fillId="0" borderId="8" xfId="1" applyFont="1" applyFill="1" applyBorder="1" applyAlignment="1" applyProtection="1">
      <alignment vertical="center"/>
      <protection locked="0"/>
    </xf>
    <xf numFmtId="43" fontId="5" fillId="0" borderId="8" xfId="1" applyFont="1" applyFill="1" applyBorder="1" applyAlignment="1" applyProtection="1">
      <alignment vertical="center" wrapText="1"/>
      <protection locked="0"/>
    </xf>
    <xf numFmtId="43" fontId="5" fillId="0" borderId="8" xfId="1" applyFont="1" applyFill="1" applyBorder="1" applyAlignment="1">
      <alignment vertical="center"/>
    </xf>
    <xf numFmtId="43" fontId="5" fillId="0" borderId="9" xfId="1" applyFont="1" applyFill="1" applyBorder="1"/>
    <xf numFmtId="43" fontId="8" fillId="0" borderId="4" xfId="1" applyFont="1" applyFill="1" applyBorder="1" applyAlignment="1" applyProtection="1">
      <alignment vertical="center"/>
      <protection locked="0"/>
    </xf>
    <xf numFmtId="43" fontId="5" fillId="0" borderId="1" xfId="1" applyFont="1" applyFill="1" applyBorder="1" applyAlignment="1" applyProtection="1">
      <alignment vertical="center"/>
      <protection locked="0"/>
    </xf>
    <xf numFmtId="43" fontId="5" fillId="0" borderId="1" xfId="1" applyFont="1" applyFill="1" applyBorder="1" applyAlignment="1">
      <alignment vertical="center"/>
    </xf>
    <xf numFmtId="43" fontId="8" fillId="0" borderId="1" xfId="1" applyFont="1" applyFill="1" applyBorder="1" applyAlignment="1" applyProtection="1">
      <alignment vertical="center"/>
      <protection locked="0"/>
    </xf>
    <xf numFmtId="43" fontId="5" fillId="0" borderId="3" xfId="1" applyFont="1" applyBorder="1" applyAlignment="1">
      <alignment vertical="center"/>
    </xf>
    <xf numFmtId="43" fontId="8" fillId="2" borderId="1" xfId="1" applyFont="1" applyFill="1" applyBorder="1" applyAlignment="1" applyProtection="1">
      <alignment vertical="center"/>
      <protection locked="0"/>
    </xf>
    <xf numFmtId="43" fontId="5" fillId="2" borderId="1" xfId="1" applyFont="1" applyFill="1" applyBorder="1" applyAlignment="1" applyProtection="1">
      <alignment vertical="center"/>
      <protection locked="0"/>
    </xf>
    <xf numFmtId="43" fontId="5" fillId="2" borderId="1" xfId="1" applyFont="1" applyFill="1" applyBorder="1" applyAlignment="1">
      <alignment vertical="center"/>
    </xf>
    <xf numFmtId="43" fontId="5" fillId="0" borderId="3" xfId="1" applyFont="1" applyBorder="1"/>
    <xf numFmtId="0" fontId="8" fillId="3" borderId="2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left" vertical="center" indent="6"/>
      <protection locked="0"/>
    </xf>
    <xf numFmtId="43" fontId="5" fillId="0" borderId="1" xfId="1" applyFont="1" applyFill="1" applyBorder="1" applyAlignment="1" applyProtection="1">
      <alignment vertical="center"/>
      <protection locked="0"/>
    </xf>
    <xf numFmtId="43" fontId="5" fillId="0" borderId="8" xfId="1" applyFont="1" applyFill="1" applyBorder="1" applyAlignment="1" applyProtection="1">
      <alignment vertical="center"/>
      <protection locked="0"/>
    </xf>
    <xf numFmtId="43" fontId="5" fillId="0" borderId="8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>
      <alignment horizontal="left" vertical="center" indent="2"/>
    </xf>
    <xf numFmtId="0" fontId="0" fillId="0" borderId="0" xfId="0" applyFill="1"/>
    <xf numFmtId="0" fontId="8" fillId="0" borderId="1" xfId="0" applyFont="1" applyBorder="1" applyAlignment="1">
      <alignment horizontal="left" vertical="center" indent="2"/>
    </xf>
    <xf numFmtId="0" fontId="0" fillId="0" borderId="1" xfId="0" applyBorder="1" applyAlignment="1">
      <alignment vertical="center"/>
    </xf>
    <xf numFmtId="0" fontId="8" fillId="0" borderId="8" xfId="0" applyFont="1" applyBorder="1" applyAlignment="1">
      <alignment horizontal="left" vertical="center" indent="2"/>
    </xf>
    <xf numFmtId="0" fontId="8" fillId="0" borderId="1" xfId="0" applyFont="1" applyFill="1" applyBorder="1" applyAlignment="1">
      <alignment horizontal="left" vertical="center" indent="2"/>
    </xf>
    <xf numFmtId="0" fontId="8" fillId="0" borderId="8" xfId="0" applyFont="1" applyFill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43" fontId="5" fillId="0" borderId="1" xfId="1" applyFont="1" applyFill="1" applyBorder="1" applyAlignment="1" applyProtection="1">
      <alignment horizontal="right" vertical="center"/>
      <protection locked="0"/>
    </xf>
    <xf numFmtId="49" fontId="0" fillId="0" borderId="8" xfId="0" applyNumberForma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49" fontId="0" fillId="0" borderId="8" xfId="0" applyNumberForma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43" fontId="5" fillId="0" borderId="1" xfId="1" applyFont="1" applyFill="1" applyBorder="1" applyAlignment="1">
      <alignment horizontal="right" vertical="center"/>
    </xf>
    <xf numFmtId="49" fontId="0" fillId="0" borderId="1" xfId="0" applyNumberFormat="1" applyFill="1" applyBorder="1" applyAlignment="1">
      <alignment vertical="center"/>
    </xf>
    <xf numFmtId="43" fontId="8" fillId="0" borderId="1" xfId="1" applyFont="1" applyFill="1" applyBorder="1" applyAlignment="1" applyProtection="1">
      <alignment horizontal="right" vertical="center"/>
      <protection locked="0"/>
    </xf>
    <xf numFmtId="49" fontId="8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ill="1" applyBorder="1" applyAlignment="1">
      <alignment horizontal="left" indent="3"/>
    </xf>
    <xf numFmtId="49" fontId="8" fillId="0" borderId="8" xfId="0" applyNumberFormat="1" applyFont="1" applyFill="1" applyBorder="1" applyAlignment="1">
      <alignment horizontal="left" indent="2"/>
    </xf>
    <xf numFmtId="3" fontId="0" fillId="0" borderId="1" xfId="0" applyNumberFormat="1" applyFill="1" applyBorder="1" applyAlignment="1">
      <alignment horizontal="right" vertical="center"/>
    </xf>
    <xf numFmtId="49" fontId="0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ont="1" applyFill="1" applyBorder="1" applyAlignment="1">
      <alignment horizontal="left" vertical="center" indent="3"/>
    </xf>
    <xf numFmtId="49" fontId="0" fillId="0" borderId="8" xfId="0" applyNumberFormat="1" applyFont="1" applyFill="1" applyBorder="1" applyAlignment="1">
      <alignment horizontal="left" indent="3"/>
    </xf>
    <xf numFmtId="0" fontId="0" fillId="0" borderId="1" xfId="0" applyFill="1" applyBorder="1"/>
    <xf numFmtId="0" fontId="0" fillId="0" borderId="3" xfId="0" applyBorder="1"/>
    <xf numFmtId="3" fontId="0" fillId="0" borderId="3" xfId="0" applyNumberFormat="1" applyBorder="1" applyAlignment="1">
      <alignment horizontal="right" vertical="center"/>
    </xf>
    <xf numFmtId="49" fontId="0" fillId="0" borderId="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8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43" fontId="5" fillId="0" borderId="1" xfId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7"/>
    </xf>
    <xf numFmtId="43" fontId="5" fillId="0" borderId="1" xfId="1" applyFont="1" applyFill="1" applyBorder="1" applyAlignment="1">
      <alignment horizontal="right"/>
    </xf>
    <xf numFmtId="43" fontId="5" fillId="3" borderId="15" xfId="1" applyFont="1" applyFill="1" applyBorder="1" applyAlignment="1">
      <alignment horizontal="right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 vertical="center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9" fillId="0" borderId="3" xfId="0" applyFont="1" applyFill="1" applyBorder="1" applyAlignment="1">
      <alignment vertical="center"/>
    </xf>
    <xf numFmtId="43" fontId="5" fillId="0" borderId="3" xfId="1" applyFont="1" applyFill="1" applyBorder="1" applyAlignment="1">
      <alignment horizontal="right"/>
    </xf>
    <xf numFmtId="0" fontId="0" fillId="0" borderId="1" xfId="0" applyBorder="1"/>
    <xf numFmtId="0" fontId="8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3" xfId="0" applyFont="1" applyBorder="1"/>
    <xf numFmtId="0" fontId="13" fillId="0" borderId="0" xfId="0" applyFont="1" applyBorder="1" applyAlignment="1">
      <alignment vertical="center"/>
    </xf>
    <xf numFmtId="0" fontId="0" fillId="0" borderId="1" xfId="0" applyBorder="1" applyAlignment="1">
      <alignment horizontal="left" indent="3"/>
    </xf>
    <xf numFmtId="0" fontId="0" fillId="3" borderId="15" xfId="0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164" fontId="0" fillId="0" borderId="1" xfId="0" applyNumberForma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left" vertical="center"/>
    </xf>
    <xf numFmtId="16" fontId="0" fillId="0" borderId="1" xfId="0" applyNumberFormat="1" applyFill="1" applyBorder="1" applyAlignment="1">
      <alignment vertical="center"/>
    </xf>
    <xf numFmtId="0" fontId="0" fillId="0" borderId="3" xfId="0" applyFill="1" applyBorder="1"/>
    <xf numFmtId="43" fontId="5" fillId="0" borderId="3" xfId="1" applyFont="1" applyFill="1" applyBorder="1"/>
    <xf numFmtId="0" fontId="8" fillId="3" borderId="2" xfId="0" applyFont="1" applyFill="1" applyBorder="1" applyAlignment="1">
      <alignment horizontal="left" vertical="center" wrapText="1" indent="3"/>
    </xf>
    <xf numFmtId="43" fontId="8" fillId="0" borderId="1" xfId="1" applyFont="1" applyFill="1" applyBorder="1" applyProtection="1">
      <protection locked="0"/>
    </xf>
    <xf numFmtId="43" fontId="5" fillId="0" borderId="1" xfId="1" applyFont="1" applyFill="1" applyBorder="1" applyProtection="1">
      <protection locked="0"/>
    </xf>
    <xf numFmtId="43" fontId="5" fillId="0" borderId="1" xfId="1" applyFont="1" applyFill="1" applyBorder="1" applyProtection="1">
      <protection locked="0"/>
    </xf>
    <xf numFmtId="43" fontId="5" fillId="0" borderId="1" xfId="1" applyFont="1" applyFill="1" applyBorder="1"/>
    <xf numFmtId="43" fontId="16" fillId="3" borderId="15" xfId="1" applyFont="1" applyFill="1" applyBorder="1" applyAlignment="1"/>
    <xf numFmtId="43" fontId="17" fillId="3" borderId="15" xfId="1" applyFont="1" applyFill="1" applyBorder="1" applyAlignment="1"/>
    <xf numFmtId="43" fontId="18" fillId="0" borderId="1" xfId="1" applyFont="1" applyFill="1" applyBorder="1" applyProtection="1">
      <protection locked="0"/>
    </xf>
    <xf numFmtId="43" fontId="8" fillId="0" borderId="1" xfId="1" applyFont="1" applyFill="1" applyBorder="1"/>
    <xf numFmtId="0" fontId="8" fillId="0" borderId="1" xfId="0" applyFont="1" applyFill="1" applyBorder="1" applyAlignment="1">
      <alignment horizontal="left" vertical="center" wrapText="1" indent="3"/>
    </xf>
    <xf numFmtId="0" fontId="8" fillId="0" borderId="3" xfId="0" applyFont="1" applyFill="1" applyBorder="1" applyAlignment="1">
      <alignment horizontal="left" vertical="center" wrapText="1" indent="3"/>
    </xf>
    <xf numFmtId="3" fontId="0" fillId="0" borderId="3" xfId="0" applyNumberFormat="1" applyFill="1" applyBorder="1"/>
    <xf numFmtId="3" fontId="0" fillId="0" borderId="3" xfId="0" applyNumberForma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indent="3"/>
    </xf>
    <xf numFmtId="43" fontId="5" fillId="0" borderId="3" xfId="1" applyFont="1" applyFill="1" applyBorder="1" applyAlignment="1">
      <alignment vertical="center"/>
    </xf>
    <xf numFmtId="0" fontId="0" fillId="0" borderId="4" xfId="0" applyFill="1" applyBorder="1" applyAlignment="1">
      <alignment horizontal="left" vertical="center" indent="6"/>
    </xf>
    <xf numFmtId="43" fontId="5" fillId="0" borderId="4" xfId="1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43" fontId="17" fillId="3" borderId="15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3" fontId="0" fillId="0" borderId="4" xfId="0" applyNumberFormat="1" applyFont="1" applyFill="1" applyBorder="1" applyProtection="1">
      <protection locked="0"/>
    </xf>
    <xf numFmtId="43" fontId="17" fillId="3" borderId="15" xfId="1" applyFont="1" applyFill="1" applyBorder="1"/>
    <xf numFmtId="0" fontId="19" fillId="0" borderId="0" xfId="0" applyFont="1" applyAlignment="1">
      <alignment vertical="center"/>
    </xf>
    <xf numFmtId="0" fontId="20" fillId="0" borderId="0" xfId="0" applyFont="1"/>
    <xf numFmtId="0" fontId="0" fillId="0" borderId="1" xfId="0" applyFill="1" applyBorder="1" applyAlignment="1">
      <alignment horizontal="left" indent="6"/>
    </xf>
    <xf numFmtId="43" fontId="5" fillId="3" borderId="15" xfId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43" fontId="5" fillId="0" borderId="0" xfId="1" applyFont="1"/>
    <xf numFmtId="43" fontId="5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3" fillId="0" borderId="12" xfId="0" applyFont="1" applyBorder="1" applyAlignment="1">
      <alignment horizontal="left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justify" vertical="center" wrapText="1"/>
    </xf>
    <xf numFmtId="0" fontId="14" fillId="0" borderId="1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workbookViewId="0">
      <selection activeCell="B15" sqref="B15"/>
    </sheetView>
  </sheetViews>
  <sheetFormatPr baseColWidth="10" defaultColWidth="14.7109375" defaultRowHeight="15" zeroHeight="1"/>
  <cols>
    <col min="1" max="1" width="78" style="129" customWidth="1"/>
    <col min="2" max="2" width="19.5703125" style="19" customWidth="1"/>
    <col min="3" max="3" width="18.28515625" style="19" customWidth="1"/>
    <col min="4" max="4" width="75.5703125" style="129" customWidth="1"/>
    <col min="5" max="5" width="20" style="19" customWidth="1"/>
    <col min="6" max="6" width="20.7109375" style="19" customWidth="1"/>
    <col min="7" max="16384" width="14.7109375" style="19"/>
  </cols>
  <sheetData>
    <row r="1" spans="1:6" s="98" customFormat="1" ht="37.5" customHeight="1">
      <c r="A1" s="190" t="s">
        <v>341</v>
      </c>
      <c r="B1" s="190"/>
      <c r="C1" s="190"/>
      <c r="D1" s="190"/>
      <c r="E1" s="190"/>
      <c r="F1" s="190"/>
    </row>
    <row r="2" spans="1:6">
      <c r="A2" s="191" t="s">
        <v>339</v>
      </c>
      <c r="B2" s="192"/>
      <c r="C2" s="192"/>
      <c r="D2" s="192"/>
      <c r="E2" s="192"/>
      <c r="F2" s="193"/>
    </row>
    <row r="3" spans="1:6">
      <c r="A3" s="194" t="s">
        <v>342</v>
      </c>
      <c r="B3" s="195"/>
      <c r="C3" s="195"/>
      <c r="D3" s="195"/>
      <c r="E3" s="195"/>
      <c r="F3" s="196"/>
    </row>
    <row r="4" spans="1:6">
      <c r="A4" s="197" t="s">
        <v>343</v>
      </c>
      <c r="B4" s="198"/>
      <c r="C4" s="198"/>
      <c r="D4" s="198"/>
      <c r="E4" s="198"/>
      <c r="F4" s="199"/>
    </row>
    <row r="5" spans="1:6">
      <c r="A5" s="200" t="s">
        <v>3</v>
      </c>
      <c r="B5" s="201"/>
      <c r="C5" s="201"/>
      <c r="D5" s="201"/>
      <c r="E5" s="201"/>
      <c r="F5" s="202"/>
    </row>
    <row r="6" spans="1:6" s="103" customFormat="1">
      <c r="A6" s="99" t="s">
        <v>344</v>
      </c>
      <c r="B6" s="100">
        <v>2019</v>
      </c>
      <c r="C6" s="101">
        <v>2018</v>
      </c>
      <c r="D6" s="102" t="s">
        <v>4</v>
      </c>
      <c r="E6" s="100">
        <v>2019</v>
      </c>
      <c r="F6" s="101">
        <v>2018</v>
      </c>
    </row>
    <row r="7" spans="1:6">
      <c r="A7" s="104" t="s">
        <v>345</v>
      </c>
      <c r="B7" s="105"/>
      <c r="C7" s="105"/>
      <c r="D7" s="106" t="s">
        <v>346</v>
      </c>
      <c r="E7" s="105"/>
      <c r="F7" s="105"/>
    </row>
    <row r="8" spans="1:6">
      <c r="A8" s="107" t="s">
        <v>347</v>
      </c>
      <c r="B8" s="38"/>
      <c r="C8" s="38"/>
      <c r="D8" s="108" t="s">
        <v>348</v>
      </c>
      <c r="E8" s="38"/>
      <c r="F8" s="38"/>
    </row>
    <row r="9" spans="1:6">
      <c r="A9" s="109" t="s">
        <v>349</v>
      </c>
      <c r="B9" s="110">
        <f>SUM(B10:B16)</f>
        <v>15567909.270000001</v>
      </c>
      <c r="C9" s="110">
        <f>SUM(C10:C16)</f>
        <v>6634345.0199999996</v>
      </c>
      <c r="D9" s="111" t="s">
        <v>350</v>
      </c>
      <c r="E9" s="110">
        <f>SUM(E10:E18)</f>
        <v>16301662.029999999</v>
      </c>
      <c r="F9" s="110">
        <f>SUM(F10:F18)</f>
        <v>12663453.82</v>
      </c>
    </row>
    <row r="10" spans="1:6">
      <c r="A10" s="112" t="s">
        <v>351</v>
      </c>
      <c r="B10" s="110"/>
      <c r="C10" s="110"/>
      <c r="D10" s="113" t="s">
        <v>352</v>
      </c>
      <c r="E10" s="110">
        <v>4451.13</v>
      </c>
      <c r="F10" s="110">
        <v>4451.13</v>
      </c>
    </row>
    <row r="11" spans="1:6">
      <c r="A11" s="112" t="s">
        <v>353</v>
      </c>
      <c r="B11" s="110">
        <v>6562946.7400000002</v>
      </c>
      <c r="C11" s="110">
        <v>3348642.65</v>
      </c>
      <c r="D11" s="113" t="s">
        <v>354</v>
      </c>
      <c r="E11" s="110">
        <v>1933769.23</v>
      </c>
      <c r="F11" s="110">
        <v>1869136.7</v>
      </c>
    </row>
    <row r="12" spans="1:6">
      <c r="A12" s="112" t="s">
        <v>355</v>
      </c>
      <c r="B12" s="110"/>
      <c r="C12" s="110"/>
      <c r="D12" s="113" t="s">
        <v>356</v>
      </c>
      <c r="E12" s="110">
        <v>17500</v>
      </c>
      <c r="F12" s="110">
        <v>17500</v>
      </c>
    </row>
    <row r="13" spans="1:6">
      <c r="A13" s="112" t="s">
        <v>357</v>
      </c>
      <c r="B13" s="110">
        <v>6887107.8099999996</v>
      </c>
      <c r="C13" s="110">
        <v>1173609.31</v>
      </c>
      <c r="D13" s="113" t="s">
        <v>358</v>
      </c>
      <c r="E13" s="110"/>
      <c r="F13" s="110"/>
    </row>
    <row r="14" spans="1:6">
      <c r="A14" s="112" t="s">
        <v>359</v>
      </c>
      <c r="B14" s="110">
        <v>2117854.7200000002</v>
      </c>
      <c r="C14" s="110">
        <v>2112093.06</v>
      </c>
      <c r="D14" s="113" t="s">
        <v>360</v>
      </c>
      <c r="E14" s="110"/>
      <c r="F14" s="110"/>
    </row>
    <row r="15" spans="1:6">
      <c r="A15" s="112" t="s">
        <v>361</v>
      </c>
      <c r="B15" s="110"/>
      <c r="C15" s="110"/>
      <c r="D15" s="113" t="s">
        <v>362</v>
      </c>
      <c r="E15" s="110"/>
      <c r="F15" s="110"/>
    </row>
    <row r="16" spans="1:6">
      <c r="A16" s="112" t="s">
        <v>363</v>
      </c>
      <c r="B16" s="110"/>
      <c r="C16" s="110"/>
      <c r="D16" s="113" t="s">
        <v>364</v>
      </c>
      <c r="E16" s="110">
        <v>14063208.880000001</v>
      </c>
      <c r="F16" s="110">
        <v>10486003.67</v>
      </c>
    </row>
    <row r="17" spans="1:6">
      <c r="A17" s="109" t="s">
        <v>365</v>
      </c>
      <c r="B17" s="110">
        <f>SUM(B18:B24)</f>
        <v>25954702.310000002</v>
      </c>
      <c r="C17" s="110">
        <f>SUM(C18:C24)</f>
        <v>22915296.950000003</v>
      </c>
      <c r="D17" s="113" t="s">
        <v>366</v>
      </c>
      <c r="E17" s="110"/>
      <c r="F17" s="110"/>
    </row>
    <row r="18" spans="1:6">
      <c r="A18" s="114" t="s">
        <v>367</v>
      </c>
      <c r="B18" s="110"/>
      <c r="C18" s="110"/>
      <c r="D18" s="113" t="s">
        <v>368</v>
      </c>
      <c r="E18" s="110">
        <v>282732.78999999998</v>
      </c>
      <c r="F18" s="110">
        <v>286362.32</v>
      </c>
    </row>
    <row r="19" spans="1:6">
      <c r="A19" s="114" t="s">
        <v>369</v>
      </c>
      <c r="B19" s="110">
        <v>24156885.48</v>
      </c>
      <c r="C19" s="110">
        <v>21285712.640000001</v>
      </c>
      <c r="D19" s="111" t="s">
        <v>370</v>
      </c>
      <c r="E19" s="110">
        <f>SUM(E20:E22)</f>
        <v>0</v>
      </c>
      <c r="F19" s="110">
        <f>SUM(F20:F22)</f>
        <v>0</v>
      </c>
    </row>
    <row r="20" spans="1:6">
      <c r="A20" s="114" t="s">
        <v>371</v>
      </c>
      <c r="B20" s="110">
        <v>705151.85</v>
      </c>
      <c r="C20" s="110">
        <v>518850.05</v>
      </c>
      <c r="D20" s="113" t="s">
        <v>372</v>
      </c>
      <c r="E20" s="110">
        <v>0</v>
      </c>
      <c r="F20" s="110">
        <v>0</v>
      </c>
    </row>
    <row r="21" spans="1:6">
      <c r="A21" s="114" t="s">
        <v>373</v>
      </c>
      <c r="B21" s="110">
        <v>6630</v>
      </c>
      <c r="C21" s="110">
        <v>6630</v>
      </c>
      <c r="D21" s="113" t="s">
        <v>374</v>
      </c>
      <c r="E21" s="110">
        <v>0</v>
      </c>
      <c r="F21" s="110">
        <v>0</v>
      </c>
    </row>
    <row r="22" spans="1:6">
      <c r="A22" s="114" t="s">
        <v>375</v>
      </c>
      <c r="B22" s="110">
        <v>24970.17</v>
      </c>
      <c r="C22" s="110">
        <v>19970.169999999998</v>
      </c>
      <c r="D22" s="113" t="s">
        <v>376</v>
      </c>
      <c r="E22" s="110">
        <v>0</v>
      </c>
      <c r="F22" s="110">
        <v>0</v>
      </c>
    </row>
    <row r="23" spans="1:6">
      <c r="A23" s="114" t="s">
        <v>377</v>
      </c>
      <c r="B23" s="110"/>
      <c r="C23" s="110"/>
      <c r="D23" s="111" t="s">
        <v>378</v>
      </c>
      <c r="E23" s="110">
        <f>E24+E25</f>
        <v>0</v>
      </c>
      <c r="F23" s="110">
        <f>F24+F25</f>
        <v>0</v>
      </c>
    </row>
    <row r="24" spans="1:6">
      <c r="A24" s="114" t="s">
        <v>379</v>
      </c>
      <c r="B24" s="110">
        <v>1061064.81</v>
      </c>
      <c r="C24" s="110">
        <v>1084134.0900000001</v>
      </c>
      <c r="D24" s="113" t="s">
        <v>380</v>
      </c>
      <c r="E24" s="110">
        <v>0</v>
      </c>
      <c r="F24" s="110">
        <v>0</v>
      </c>
    </row>
    <row r="25" spans="1:6">
      <c r="A25" s="109" t="s">
        <v>381</v>
      </c>
      <c r="B25" s="110">
        <f>SUM(B26:B30)</f>
        <v>97914.81</v>
      </c>
      <c r="C25" s="110">
        <f>SUM(C26:C30)</f>
        <v>128110.39999999999</v>
      </c>
      <c r="D25" s="113" t="s">
        <v>382</v>
      </c>
      <c r="E25" s="110">
        <v>0</v>
      </c>
      <c r="F25" s="110">
        <v>0</v>
      </c>
    </row>
    <row r="26" spans="1:6">
      <c r="A26" s="114" t="s">
        <v>383</v>
      </c>
      <c r="B26" s="110">
        <v>97914.81</v>
      </c>
      <c r="C26" s="110">
        <v>128110.39999999999</v>
      </c>
      <c r="D26" s="111" t="s">
        <v>384</v>
      </c>
      <c r="E26" s="110">
        <v>0</v>
      </c>
      <c r="F26" s="110">
        <v>0</v>
      </c>
    </row>
    <row r="27" spans="1:6">
      <c r="A27" s="114" t="s">
        <v>385</v>
      </c>
      <c r="B27" s="110">
        <v>0</v>
      </c>
      <c r="C27" s="110">
        <v>0</v>
      </c>
      <c r="D27" s="111" t="s">
        <v>386</v>
      </c>
      <c r="E27" s="110">
        <f>SUM(E28:E30)</f>
        <v>0</v>
      </c>
      <c r="F27" s="110">
        <f>SUM(F28:F30)</f>
        <v>0</v>
      </c>
    </row>
    <row r="28" spans="1:6">
      <c r="A28" s="114" t="s">
        <v>387</v>
      </c>
      <c r="B28" s="110"/>
      <c r="C28" s="110"/>
      <c r="D28" s="113" t="s">
        <v>388</v>
      </c>
      <c r="E28" s="110">
        <v>0</v>
      </c>
      <c r="F28" s="110">
        <v>0</v>
      </c>
    </row>
    <row r="29" spans="1:6">
      <c r="A29" s="114" t="s">
        <v>389</v>
      </c>
      <c r="B29" s="110"/>
      <c r="C29" s="110"/>
      <c r="D29" s="113" t="s">
        <v>390</v>
      </c>
      <c r="E29" s="110">
        <v>0</v>
      </c>
      <c r="F29" s="110">
        <v>0</v>
      </c>
    </row>
    <row r="30" spans="1:6">
      <c r="A30" s="114" t="s">
        <v>391</v>
      </c>
      <c r="B30" s="110"/>
      <c r="C30" s="110"/>
      <c r="D30" s="113" t="s">
        <v>392</v>
      </c>
      <c r="E30" s="110">
        <v>0</v>
      </c>
      <c r="F30" s="110">
        <v>0</v>
      </c>
    </row>
    <row r="31" spans="1:6">
      <c r="A31" s="109" t="s">
        <v>393</v>
      </c>
      <c r="B31" s="110">
        <f>SUM(B32:B36)</f>
        <v>0</v>
      </c>
      <c r="C31" s="110">
        <f>SUM(C32:C36)</f>
        <v>0</v>
      </c>
      <c r="D31" s="111" t="s">
        <v>394</v>
      </c>
      <c r="E31" s="110">
        <f>SUM(E32:E37)</f>
        <v>0</v>
      </c>
      <c r="F31" s="110">
        <f>SUM(F32:F37)</f>
        <v>0</v>
      </c>
    </row>
    <row r="32" spans="1:6">
      <c r="A32" s="114" t="s">
        <v>395</v>
      </c>
      <c r="B32" s="110">
        <v>0</v>
      </c>
      <c r="C32" s="110">
        <v>0</v>
      </c>
      <c r="D32" s="113" t="s">
        <v>396</v>
      </c>
      <c r="E32" s="110"/>
      <c r="F32" s="110"/>
    </row>
    <row r="33" spans="1:6">
      <c r="A33" s="114" t="s">
        <v>397</v>
      </c>
      <c r="B33" s="110"/>
      <c r="C33" s="110"/>
      <c r="D33" s="113" t="s">
        <v>398</v>
      </c>
      <c r="E33" s="110"/>
      <c r="F33" s="110"/>
    </row>
    <row r="34" spans="1:6">
      <c r="A34" s="114" t="s">
        <v>399</v>
      </c>
      <c r="B34" s="110"/>
      <c r="C34" s="110"/>
      <c r="D34" s="113" t="s">
        <v>400</v>
      </c>
      <c r="E34" s="110"/>
      <c r="F34" s="110"/>
    </row>
    <row r="35" spans="1:6">
      <c r="A35" s="114" t="s">
        <v>401</v>
      </c>
      <c r="B35" s="110"/>
      <c r="C35" s="110"/>
      <c r="D35" s="113" t="s">
        <v>402</v>
      </c>
      <c r="E35" s="110"/>
      <c r="F35" s="110"/>
    </row>
    <row r="36" spans="1:6">
      <c r="A36" s="114" t="s">
        <v>403</v>
      </c>
      <c r="B36" s="110"/>
      <c r="C36" s="110"/>
      <c r="D36" s="113" t="s">
        <v>404</v>
      </c>
      <c r="E36" s="110"/>
      <c r="F36" s="110"/>
    </row>
    <row r="37" spans="1:6">
      <c r="A37" s="109" t="s">
        <v>405</v>
      </c>
      <c r="B37" s="110">
        <v>830108.39</v>
      </c>
      <c r="C37" s="110">
        <v>1274283.1000000001</v>
      </c>
      <c r="D37" s="113" t="s">
        <v>406</v>
      </c>
      <c r="E37" s="110"/>
      <c r="F37" s="110"/>
    </row>
    <row r="38" spans="1:6">
      <c r="A38" s="109" t="s">
        <v>407</v>
      </c>
      <c r="B38" s="110">
        <f>SUM(B39:B40)</f>
        <v>0</v>
      </c>
      <c r="C38" s="110">
        <f>SUM(C39:C40)</f>
        <v>0</v>
      </c>
      <c r="D38" s="111" t="s">
        <v>408</v>
      </c>
      <c r="E38" s="110">
        <f>SUM(E39:E41)</f>
        <v>0</v>
      </c>
      <c r="F38" s="110">
        <f>SUM(F39:F41)</f>
        <v>0</v>
      </c>
    </row>
    <row r="39" spans="1:6">
      <c r="A39" s="114" t="s">
        <v>409</v>
      </c>
      <c r="B39" s="110">
        <v>0</v>
      </c>
      <c r="C39" s="110">
        <v>0</v>
      </c>
      <c r="D39" s="113" t="s">
        <v>410</v>
      </c>
      <c r="E39" s="110">
        <v>0</v>
      </c>
      <c r="F39" s="110">
        <v>0</v>
      </c>
    </row>
    <row r="40" spans="1:6">
      <c r="A40" s="114" t="s">
        <v>411</v>
      </c>
      <c r="B40" s="110">
        <v>0</v>
      </c>
      <c r="C40" s="110">
        <v>0</v>
      </c>
      <c r="D40" s="113" t="s">
        <v>412</v>
      </c>
      <c r="E40" s="110">
        <v>0</v>
      </c>
      <c r="F40" s="110">
        <v>0</v>
      </c>
    </row>
    <row r="41" spans="1:6">
      <c r="A41" s="109" t="s">
        <v>413</v>
      </c>
      <c r="B41" s="110">
        <f>SUM(B42:B45)</f>
        <v>0</v>
      </c>
      <c r="C41" s="110">
        <f>SUM(C42:C45)</f>
        <v>0</v>
      </c>
      <c r="D41" s="113" t="s">
        <v>414</v>
      </c>
      <c r="E41" s="110">
        <v>0</v>
      </c>
      <c r="F41" s="110">
        <v>0</v>
      </c>
    </row>
    <row r="42" spans="1:6">
      <c r="A42" s="114" t="s">
        <v>415</v>
      </c>
      <c r="B42" s="110"/>
      <c r="C42" s="110"/>
      <c r="D42" s="111" t="s">
        <v>416</v>
      </c>
      <c r="E42" s="110">
        <f>SUM(E43:E45)</f>
        <v>0</v>
      </c>
      <c r="F42" s="110">
        <f>SUM(F43:F45)</f>
        <v>0</v>
      </c>
    </row>
    <row r="43" spans="1:6">
      <c r="A43" s="114" t="s">
        <v>417</v>
      </c>
      <c r="B43" s="110"/>
      <c r="C43" s="110"/>
      <c r="D43" s="113" t="s">
        <v>418</v>
      </c>
      <c r="E43" s="110">
        <v>0</v>
      </c>
      <c r="F43" s="110">
        <v>0</v>
      </c>
    </row>
    <row r="44" spans="1:6">
      <c r="A44" s="114" t="s">
        <v>419</v>
      </c>
      <c r="B44" s="110"/>
      <c r="C44" s="110"/>
      <c r="D44" s="113" t="s">
        <v>420</v>
      </c>
      <c r="E44" s="110">
        <v>0</v>
      </c>
      <c r="F44" s="110">
        <v>0</v>
      </c>
    </row>
    <row r="45" spans="1:6">
      <c r="A45" s="114" t="s">
        <v>421</v>
      </c>
      <c r="B45" s="110"/>
      <c r="C45" s="110"/>
      <c r="D45" s="113" t="s">
        <v>422</v>
      </c>
      <c r="E45" s="110">
        <v>0</v>
      </c>
      <c r="F45" s="110">
        <v>0</v>
      </c>
    </row>
    <row r="46" spans="1:6">
      <c r="A46" s="38"/>
      <c r="B46" s="115"/>
      <c r="C46" s="115"/>
      <c r="D46" s="116"/>
      <c r="E46" s="115"/>
      <c r="F46" s="115"/>
    </row>
    <row r="47" spans="1:6">
      <c r="A47" s="39" t="s">
        <v>423</v>
      </c>
      <c r="B47" s="117">
        <f>B9+B17+B25+B31+B37+B38+B41</f>
        <v>42450634.780000009</v>
      </c>
      <c r="C47" s="117">
        <f>C9+C17+C25+C31+C37+C38+C41</f>
        <v>30952035.470000003</v>
      </c>
      <c r="D47" s="118" t="s">
        <v>424</v>
      </c>
      <c r="E47" s="117">
        <f>E9+E19+E23+E26+E27+E31+E38+E42</f>
        <v>16301662.029999999</v>
      </c>
      <c r="F47" s="117">
        <f>F9+F19+F23+F26+F27+F31+F38+F42</f>
        <v>12663453.82</v>
      </c>
    </row>
    <row r="48" spans="1:6">
      <c r="A48" s="38"/>
      <c r="B48" s="115"/>
      <c r="C48" s="115"/>
      <c r="D48" s="116"/>
      <c r="E48" s="115"/>
      <c r="F48" s="115"/>
    </row>
    <row r="49" spans="1:6">
      <c r="A49" s="107" t="s">
        <v>425</v>
      </c>
      <c r="B49" s="115"/>
      <c r="C49" s="115"/>
      <c r="D49" s="118" t="s">
        <v>426</v>
      </c>
      <c r="E49" s="115"/>
      <c r="F49" s="115"/>
    </row>
    <row r="50" spans="1:6">
      <c r="A50" s="109" t="s">
        <v>427</v>
      </c>
      <c r="B50" s="110">
        <v>0</v>
      </c>
      <c r="C50" s="110">
        <v>0</v>
      </c>
      <c r="D50" s="111" t="s">
        <v>428</v>
      </c>
      <c r="E50" s="110">
        <v>0</v>
      </c>
      <c r="F50" s="110">
        <v>0</v>
      </c>
    </row>
    <row r="51" spans="1:6">
      <c r="A51" s="109" t="s">
        <v>429</v>
      </c>
      <c r="B51" s="110">
        <v>0</v>
      </c>
      <c r="C51" s="110">
        <v>0</v>
      </c>
      <c r="D51" s="111" t="s">
        <v>430</v>
      </c>
      <c r="E51" s="110">
        <v>0</v>
      </c>
      <c r="F51" s="110">
        <v>0</v>
      </c>
    </row>
    <row r="52" spans="1:6">
      <c r="A52" s="109" t="s">
        <v>431</v>
      </c>
      <c r="B52" s="110">
        <v>37777543.380000003</v>
      </c>
      <c r="C52" s="110">
        <v>36730564.640000001</v>
      </c>
      <c r="D52" s="111" t="s">
        <v>432</v>
      </c>
      <c r="E52" s="110">
        <v>0</v>
      </c>
      <c r="F52" s="110">
        <v>0</v>
      </c>
    </row>
    <row r="53" spans="1:6">
      <c r="A53" s="109" t="s">
        <v>433</v>
      </c>
      <c r="B53" s="110">
        <v>22970278.75</v>
      </c>
      <c r="C53" s="110">
        <v>20608924.34</v>
      </c>
      <c r="D53" s="111" t="s">
        <v>434</v>
      </c>
      <c r="E53" s="110">
        <v>0</v>
      </c>
      <c r="F53" s="110">
        <v>0</v>
      </c>
    </row>
    <row r="54" spans="1:6">
      <c r="A54" s="109" t="s">
        <v>435</v>
      </c>
      <c r="B54" s="110">
        <v>965231.46</v>
      </c>
      <c r="C54" s="110">
        <v>883786.3</v>
      </c>
      <c r="D54" s="111" t="s">
        <v>436</v>
      </c>
      <c r="E54" s="110">
        <v>0</v>
      </c>
      <c r="F54" s="110">
        <v>0</v>
      </c>
    </row>
    <row r="55" spans="1:6">
      <c r="A55" s="109" t="s">
        <v>437</v>
      </c>
      <c r="B55" s="110">
        <v>-2833610.71</v>
      </c>
      <c r="C55" s="110">
        <v>-1816820.99</v>
      </c>
      <c r="D55" s="119" t="s">
        <v>438</v>
      </c>
      <c r="E55" s="110">
        <v>0</v>
      </c>
      <c r="F55" s="110">
        <v>0</v>
      </c>
    </row>
    <row r="56" spans="1:6">
      <c r="A56" s="109" t="s">
        <v>439</v>
      </c>
      <c r="B56" s="110">
        <v>3731335.69</v>
      </c>
      <c r="C56" s="110">
        <v>3731335.69</v>
      </c>
      <c r="D56" s="116"/>
      <c r="E56" s="115"/>
      <c r="F56" s="115"/>
    </row>
    <row r="57" spans="1:6">
      <c r="A57" s="109" t="s">
        <v>440</v>
      </c>
      <c r="B57" s="110">
        <v>0</v>
      </c>
      <c r="C57" s="110">
        <v>0</v>
      </c>
      <c r="D57" s="118" t="s">
        <v>441</v>
      </c>
      <c r="E57" s="117">
        <f>SUM(E50:E55)</f>
        <v>0</v>
      </c>
      <c r="F57" s="117">
        <f>SUM(F50:F55)</f>
        <v>0</v>
      </c>
    </row>
    <row r="58" spans="1:6">
      <c r="A58" s="109" t="s">
        <v>442</v>
      </c>
      <c r="B58" s="110">
        <v>0</v>
      </c>
      <c r="C58" s="110">
        <v>0</v>
      </c>
      <c r="D58" s="116"/>
      <c r="E58" s="115"/>
      <c r="F58" s="115"/>
    </row>
    <row r="59" spans="1:6">
      <c r="A59" s="38"/>
      <c r="B59" s="115"/>
      <c r="C59" s="115"/>
      <c r="D59" s="118" t="s">
        <v>443</v>
      </c>
      <c r="E59" s="117">
        <f>E47+E57</f>
        <v>16301662.029999999</v>
      </c>
      <c r="F59" s="117">
        <f>F47+F57</f>
        <v>12663453.82</v>
      </c>
    </row>
    <row r="60" spans="1:6">
      <c r="A60" s="39" t="s">
        <v>444</v>
      </c>
      <c r="B60" s="117">
        <f>SUM(B50:B58)</f>
        <v>62610778.57</v>
      </c>
      <c r="C60" s="117">
        <f>SUM(C50:C58)</f>
        <v>60137789.979999997</v>
      </c>
      <c r="D60" s="116"/>
      <c r="E60" s="115"/>
      <c r="F60" s="115"/>
    </row>
    <row r="61" spans="1:6">
      <c r="A61" s="38"/>
      <c r="B61" s="115"/>
      <c r="C61" s="115"/>
      <c r="D61" s="120" t="s">
        <v>445</v>
      </c>
      <c r="E61" s="115"/>
      <c r="F61" s="115"/>
    </row>
    <row r="62" spans="1:6">
      <c r="A62" s="39" t="s">
        <v>446</v>
      </c>
      <c r="B62" s="117">
        <f>SUM(B47+B60)</f>
        <v>105061413.35000001</v>
      </c>
      <c r="C62" s="117">
        <f>SUM(C47+C60)</f>
        <v>91089825.450000003</v>
      </c>
      <c r="D62" s="116"/>
      <c r="E62" s="115"/>
      <c r="F62" s="115"/>
    </row>
    <row r="63" spans="1:6">
      <c r="A63" s="38"/>
      <c r="B63" s="121"/>
      <c r="C63" s="121"/>
      <c r="D63" s="122" t="s">
        <v>447</v>
      </c>
      <c r="E63" s="110">
        <f>SUM(E64:E66)</f>
        <v>139098132.74000001</v>
      </c>
      <c r="F63" s="110">
        <f>SUM(F64:F66)</f>
        <v>139098132.74000001</v>
      </c>
    </row>
    <row r="64" spans="1:6">
      <c r="A64" s="38"/>
      <c r="B64" s="121"/>
      <c r="C64" s="121"/>
      <c r="D64" s="123" t="s">
        <v>448</v>
      </c>
      <c r="E64" s="110">
        <v>139098132.74000001</v>
      </c>
      <c r="F64" s="110">
        <v>139098132.74000001</v>
      </c>
    </row>
    <row r="65" spans="1:6">
      <c r="A65" s="38"/>
      <c r="B65" s="121"/>
      <c r="C65" s="121"/>
      <c r="D65" s="124" t="s">
        <v>449</v>
      </c>
      <c r="E65" s="110">
        <v>0</v>
      </c>
      <c r="F65" s="110">
        <v>0</v>
      </c>
    </row>
    <row r="66" spans="1:6">
      <c r="A66" s="38"/>
      <c r="B66" s="121"/>
      <c r="C66" s="121"/>
      <c r="D66" s="123" t="s">
        <v>450</v>
      </c>
      <c r="E66" s="110">
        <v>0</v>
      </c>
      <c r="F66" s="110">
        <v>0</v>
      </c>
    </row>
    <row r="67" spans="1:6">
      <c r="A67" s="38"/>
      <c r="B67" s="121"/>
      <c r="C67" s="121"/>
      <c r="D67" s="116"/>
      <c r="E67" s="115"/>
      <c r="F67" s="115"/>
    </row>
    <row r="68" spans="1:6">
      <c r="A68" s="38"/>
      <c r="B68" s="121"/>
      <c r="C68" s="121"/>
      <c r="D68" s="122" t="s">
        <v>451</v>
      </c>
      <c r="E68" s="110">
        <f>SUM(E69:E73)</f>
        <v>-50411035.82</v>
      </c>
      <c r="F68" s="110">
        <f>SUM(F69:F73)</f>
        <v>-60744415.509999998</v>
      </c>
    </row>
    <row r="69" spans="1:6">
      <c r="A69" s="125"/>
      <c r="B69" s="121"/>
      <c r="C69" s="121"/>
      <c r="D69" s="123" t="s">
        <v>452</v>
      </c>
      <c r="E69" s="110">
        <v>10333379.689999999</v>
      </c>
      <c r="F69" s="110">
        <v>5301684.75</v>
      </c>
    </row>
    <row r="70" spans="1:6">
      <c r="A70" s="125"/>
      <c r="B70" s="121"/>
      <c r="C70" s="121"/>
      <c r="D70" s="123" t="s">
        <v>453</v>
      </c>
      <c r="E70" s="110">
        <v>-60744415.509999998</v>
      </c>
      <c r="F70" s="110">
        <v>-66046100.259999998</v>
      </c>
    </row>
    <row r="71" spans="1:6">
      <c r="A71" s="125"/>
      <c r="B71" s="121"/>
      <c r="C71" s="121"/>
      <c r="D71" s="123" t="s">
        <v>454</v>
      </c>
      <c r="E71" s="110">
        <v>0</v>
      </c>
      <c r="F71" s="110">
        <v>0</v>
      </c>
    </row>
    <row r="72" spans="1:6">
      <c r="A72" s="125"/>
      <c r="B72" s="121"/>
      <c r="C72" s="121"/>
      <c r="D72" s="123" t="s">
        <v>455</v>
      </c>
      <c r="E72" s="110">
        <v>0</v>
      </c>
      <c r="F72" s="110">
        <v>0</v>
      </c>
    </row>
    <row r="73" spans="1:6">
      <c r="A73" s="125"/>
      <c r="B73" s="121"/>
      <c r="C73" s="121"/>
      <c r="D73" s="123" t="s">
        <v>456</v>
      </c>
      <c r="E73" s="110">
        <v>0</v>
      </c>
      <c r="F73" s="110">
        <v>0</v>
      </c>
    </row>
    <row r="74" spans="1:6">
      <c r="A74" s="125"/>
      <c r="B74" s="121"/>
      <c r="C74" s="121"/>
      <c r="D74" s="116"/>
      <c r="E74" s="115"/>
      <c r="F74" s="115"/>
    </row>
    <row r="75" spans="1:6">
      <c r="A75" s="125"/>
      <c r="B75" s="121"/>
      <c r="C75" s="121"/>
      <c r="D75" s="122" t="s">
        <v>457</v>
      </c>
      <c r="E75" s="110">
        <f>E76+E77</f>
        <v>0</v>
      </c>
      <c r="F75" s="110">
        <f>F76+F77</f>
        <v>0</v>
      </c>
    </row>
    <row r="76" spans="1:6">
      <c r="A76" s="125"/>
      <c r="B76" s="121"/>
      <c r="C76" s="121"/>
      <c r="D76" s="111" t="s">
        <v>458</v>
      </c>
      <c r="E76" s="110">
        <v>0</v>
      </c>
      <c r="F76" s="110">
        <v>0</v>
      </c>
    </row>
    <row r="77" spans="1:6">
      <c r="A77" s="125"/>
      <c r="B77" s="121"/>
      <c r="C77" s="121"/>
      <c r="D77" s="111" t="s">
        <v>459</v>
      </c>
      <c r="E77" s="110">
        <v>0</v>
      </c>
      <c r="F77" s="110">
        <v>0</v>
      </c>
    </row>
    <row r="78" spans="1:6">
      <c r="A78" s="125"/>
      <c r="B78" s="121"/>
      <c r="C78" s="121"/>
      <c r="D78" s="116"/>
      <c r="E78" s="115"/>
      <c r="F78" s="115"/>
    </row>
    <row r="79" spans="1:6">
      <c r="A79" s="125"/>
      <c r="B79" s="121"/>
      <c r="C79" s="121"/>
      <c r="D79" s="118" t="s">
        <v>460</v>
      </c>
      <c r="E79" s="117">
        <f>E63+E68+E75</f>
        <v>88687096.920000017</v>
      </c>
      <c r="F79" s="117">
        <f>F63+F68+F75</f>
        <v>78353717.230000019</v>
      </c>
    </row>
    <row r="80" spans="1:6">
      <c r="A80" s="125"/>
      <c r="B80" s="121"/>
      <c r="C80" s="121"/>
      <c r="D80" s="116"/>
      <c r="E80" s="115"/>
      <c r="F80" s="115"/>
    </row>
    <row r="81" spans="1:6">
      <c r="A81" s="125"/>
      <c r="B81" s="121"/>
      <c r="C81" s="121"/>
      <c r="D81" s="118" t="s">
        <v>461</v>
      </c>
      <c r="E81" s="117">
        <f>E59+E79</f>
        <v>104988758.95000002</v>
      </c>
      <c r="F81" s="117">
        <f>F59+F79</f>
        <v>91017171.050000012</v>
      </c>
    </row>
    <row r="82" spans="1:6">
      <c r="A82" s="126"/>
      <c r="B82" s="127"/>
      <c r="C82" s="127"/>
      <c r="D82" s="128"/>
      <c r="E82" s="128"/>
      <c r="F82" s="128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2">
    <dataValidation allowBlank="1" showInputMessage="1" showErrorMessage="1" prompt="20XN (d)" sqref="B6"/>
    <dataValidation allowBlank="1" showInputMessage="1" showErrorMessage="1" prompt="31 de diciembre de 20XN-1 (e)" sqref="C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11" sqref="A11"/>
    </sheetView>
  </sheetViews>
  <sheetFormatPr baseColWidth="10" defaultRowHeight="15"/>
  <cols>
    <col min="1" max="1" width="56.5703125" style="19" customWidth="1"/>
    <col min="2" max="2" width="20.7109375" style="19" customWidth="1"/>
    <col min="3" max="3" width="21.5703125" style="19" customWidth="1"/>
    <col min="4" max="4" width="20.7109375" style="19" customWidth="1"/>
    <col min="5" max="5" width="26.28515625" style="19" customWidth="1"/>
    <col min="6" max="6" width="22.28515625" style="19" customWidth="1"/>
    <col min="7" max="7" width="20.7109375" style="19" customWidth="1"/>
    <col min="8" max="8" width="31" style="19" customWidth="1"/>
    <col min="9" max="16384" width="11.42578125" style="19"/>
  </cols>
  <sheetData>
    <row r="1" spans="1:9" ht="26.25">
      <c r="A1" s="204" t="s">
        <v>462</v>
      </c>
      <c r="B1" s="204"/>
      <c r="C1" s="204"/>
      <c r="D1" s="204"/>
      <c r="E1" s="204"/>
      <c r="F1" s="204"/>
      <c r="G1" s="204"/>
      <c r="H1" s="204"/>
      <c r="I1" s="98"/>
    </row>
    <row r="2" spans="1:9">
      <c r="A2" s="191" t="s">
        <v>339</v>
      </c>
      <c r="B2" s="192"/>
      <c r="C2" s="192"/>
      <c r="D2" s="192"/>
      <c r="E2" s="192"/>
      <c r="F2" s="192"/>
      <c r="G2" s="192"/>
      <c r="H2" s="193"/>
    </row>
    <row r="3" spans="1:9">
      <c r="A3" s="194" t="s">
        <v>463</v>
      </c>
      <c r="B3" s="195"/>
      <c r="C3" s="195"/>
      <c r="D3" s="195"/>
      <c r="E3" s="195"/>
      <c r="F3" s="195"/>
      <c r="G3" s="195"/>
      <c r="H3" s="196"/>
    </row>
    <row r="4" spans="1:9">
      <c r="A4" s="197" t="s">
        <v>464</v>
      </c>
      <c r="B4" s="198"/>
      <c r="C4" s="198"/>
      <c r="D4" s="198"/>
      <c r="E4" s="198"/>
      <c r="F4" s="198"/>
      <c r="G4" s="198"/>
      <c r="H4" s="199"/>
    </row>
    <row r="5" spans="1:9">
      <c r="A5" s="200" t="s">
        <v>3</v>
      </c>
      <c r="B5" s="201"/>
      <c r="C5" s="201"/>
      <c r="D5" s="201"/>
      <c r="E5" s="201"/>
      <c r="F5" s="201"/>
      <c r="G5" s="201"/>
      <c r="H5" s="202"/>
    </row>
    <row r="6" spans="1:9" ht="45">
      <c r="A6" s="130" t="s">
        <v>465</v>
      </c>
      <c r="B6" s="131" t="s">
        <v>466</v>
      </c>
      <c r="C6" s="130" t="s">
        <v>467</v>
      </c>
      <c r="D6" s="130" t="s">
        <v>468</v>
      </c>
      <c r="E6" s="130" t="s">
        <v>469</v>
      </c>
      <c r="F6" s="130" t="s">
        <v>470</v>
      </c>
      <c r="G6" s="130" t="s">
        <v>471</v>
      </c>
      <c r="H6" s="92" t="s">
        <v>472</v>
      </c>
      <c r="I6" s="132"/>
    </row>
    <row r="7" spans="1:9">
      <c r="A7" s="125"/>
      <c r="B7" s="125"/>
      <c r="C7" s="125"/>
      <c r="D7" s="125"/>
      <c r="E7" s="125"/>
      <c r="F7" s="125"/>
      <c r="G7" s="125"/>
      <c r="H7" s="125"/>
      <c r="I7" s="132"/>
    </row>
    <row r="8" spans="1:9">
      <c r="A8" s="133" t="s">
        <v>473</v>
      </c>
      <c r="B8" s="117">
        <f t="shared" ref="B8:H8" si="0">B9+B13</f>
        <v>0</v>
      </c>
      <c r="C8" s="117">
        <f t="shared" si="0"/>
        <v>0</v>
      </c>
      <c r="D8" s="117">
        <f t="shared" si="0"/>
        <v>0</v>
      </c>
      <c r="E8" s="117">
        <f t="shared" si="0"/>
        <v>0</v>
      </c>
      <c r="F8" s="117">
        <f t="shared" si="0"/>
        <v>0</v>
      </c>
      <c r="G8" s="117">
        <f t="shared" si="0"/>
        <v>0</v>
      </c>
      <c r="H8" s="117">
        <f t="shared" si="0"/>
        <v>0</v>
      </c>
    </row>
    <row r="9" spans="1:9">
      <c r="A9" s="134" t="s">
        <v>474</v>
      </c>
      <c r="B9" s="135">
        <f>SUM(B10:B12)</f>
        <v>0</v>
      </c>
      <c r="C9" s="135">
        <f>SUM(C10:C12)</f>
        <v>0</v>
      </c>
      <c r="D9" s="135">
        <f>SUM(D10:D12)</f>
        <v>0</v>
      </c>
      <c r="E9" s="135">
        <f>SUM(E10:E12)</f>
        <v>0</v>
      </c>
      <c r="F9" s="135">
        <f>B9+C9-D9+E9</f>
        <v>0</v>
      </c>
      <c r="G9" s="135">
        <f>SUM(G10:G12)</f>
        <v>0</v>
      </c>
      <c r="H9" s="135">
        <f>SUM(H10:H12)</f>
        <v>0</v>
      </c>
    </row>
    <row r="10" spans="1:9">
      <c r="A10" s="136" t="s">
        <v>475</v>
      </c>
      <c r="B10" s="135"/>
      <c r="C10" s="135"/>
      <c r="D10" s="110">
        <v>0</v>
      </c>
      <c r="E10" s="135"/>
      <c r="F10" s="110">
        <v>0</v>
      </c>
      <c r="G10" s="135"/>
      <c r="H10" s="135"/>
    </row>
    <row r="11" spans="1:9">
      <c r="A11" s="136" t="s">
        <v>476</v>
      </c>
      <c r="B11" s="135"/>
      <c r="C11" s="135"/>
      <c r="D11" s="135"/>
      <c r="E11" s="135"/>
      <c r="F11" s="135">
        <f t="shared" ref="F11:F16" si="1">B11+C11-D11+E11</f>
        <v>0</v>
      </c>
      <c r="G11" s="135"/>
      <c r="H11" s="135"/>
    </row>
    <row r="12" spans="1:9">
      <c r="A12" s="136" t="s">
        <v>477</v>
      </c>
      <c r="B12" s="135"/>
      <c r="C12" s="135"/>
      <c r="D12" s="135"/>
      <c r="E12" s="135"/>
      <c r="F12" s="135">
        <f t="shared" si="1"/>
        <v>0</v>
      </c>
      <c r="G12" s="135"/>
      <c r="H12" s="135"/>
    </row>
    <row r="13" spans="1:9">
      <c r="A13" s="134" t="s">
        <v>478</v>
      </c>
      <c r="B13" s="135">
        <f>SUM(B14:B16)</f>
        <v>0</v>
      </c>
      <c r="C13" s="135">
        <f t="shared" ref="C13:H13" si="2">SUM(C14:C16)</f>
        <v>0</v>
      </c>
      <c r="D13" s="135">
        <f t="shared" si="2"/>
        <v>0</v>
      </c>
      <c r="E13" s="135">
        <f t="shared" si="2"/>
        <v>0</v>
      </c>
      <c r="F13" s="135">
        <f t="shared" si="1"/>
        <v>0</v>
      </c>
      <c r="G13" s="135">
        <f>SUM(G14:G16)</f>
        <v>0</v>
      </c>
      <c r="H13" s="135">
        <f t="shared" si="2"/>
        <v>0</v>
      </c>
    </row>
    <row r="14" spans="1:9">
      <c r="A14" s="136" t="s">
        <v>479</v>
      </c>
      <c r="B14" s="110">
        <v>0</v>
      </c>
      <c r="C14" s="110">
        <v>0</v>
      </c>
      <c r="D14" s="135"/>
      <c r="E14" s="135"/>
      <c r="F14" s="135">
        <f t="shared" si="1"/>
        <v>0</v>
      </c>
      <c r="G14" s="135"/>
      <c r="H14" s="135"/>
    </row>
    <row r="15" spans="1:9">
      <c r="A15" s="136" t="s">
        <v>480</v>
      </c>
      <c r="B15" s="110">
        <v>0</v>
      </c>
      <c r="C15" s="110">
        <v>0</v>
      </c>
      <c r="D15" s="135"/>
      <c r="E15" s="135"/>
      <c r="F15" s="135">
        <f t="shared" si="1"/>
        <v>0</v>
      </c>
      <c r="G15" s="135"/>
      <c r="H15" s="135"/>
    </row>
    <row r="16" spans="1:9">
      <c r="A16" s="136" t="s">
        <v>481</v>
      </c>
      <c r="B16" s="110">
        <v>0</v>
      </c>
      <c r="C16" s="110">
        <v>0</v>
      </c>
      <c r="D16" s="135"/>
      <c r="E16" s="135"/>
      <c r="F16" s="135">
        <f t="shared" si="1"/>
        <v>0</v>
      </c>
      <c r="G16" s="135"/>
      <c r="H16" s="135"/>
    </row>
    <row r="17" spans="1:8">
      <c r="A17" s="38"/>
      <c r="B17" s="137"/>
      <c r="C17" s="137"/>
      <c r="D17" s="137"/>
      <c r="E17" s="137"/>
      <c r="F17" s="137"/>
      <c r="G17" s="137"/>
      <c r="H17" s="137"/>
    </row>
    <row r="18" spans="1:8">
      <c r="A18" s="133" t="s">
        <v>482</v>
      </c>
      <c r="B18" s="117"/>
      <c r="C18" s="138"/>
      <c r="D18" s="138"/>
      <c r="E18" s="138"/>
      <c r="F18" s="117">
        <f>B18+C18-D18+E18</f>
        <v>0</v>
      </c>
      <c r="G18" s="138"/>
      <c r="H18" s="138"/>
    </row>
    <row r="19" spans="1:8">
      <c r="A19" s="105"/>
      <c r="B19" s="139"/>
      <c r="C19" s="139"/>
      <c r="D19" s="139"/>
      <c r="E19" s="139"/>
      <c r="F19" s="139"/>
      <c r="G19" s="139"/>
      <c r="H19" s="139"/>
    </row>
    <row r="20" spans="1:8">
      <c r="A20" s="133" t="s">
        <v>483</v>
      </c>
      <c r="B20" s="117">
        <f>B8+B18</f>
        <v>0</v>
      </c>
      <c r="C20" s="117">
        <f t="shared" ref="C20:H20" si="3">C8+C18</f>
        <v>0</v>
      </c>
      <c r="D20" s="117">
        <f t="shared" si="3"/>
        <v>0</v>
      </c>
      <c r="E20" s="117">
        <f t="shared" si="3"/>
        <v>0</v>
      </c>
      <c r="F20" s="117">
        <f>F8+F18</f>
        <v>0</v>
      </c>
      <c r="G20" s="117">
        <f t="shared" si="3"/>
        <v>0</v>
      </c>
      <c r="H20" s="117">
        <f t="shared" si="3"/>
        <v>0</v>
      </c>
    </row>
    <row r="21" spans="1:8">
      <c r="A21" s="38"/>
      <c r="B21" s="140"/>
      <c r="C21" s="140"/>
      <c r="D21" s="140"/>
      <c r="E21" s="140"/>
      <c r="F21" s="140"/>
      <c r="G21" s="140"/>
      <c r="H21" s="140"/>
    </row>
    <row r="22" spans="1:8" ht="17.25">
      <c r="A22" s="133" t="s">
        <v>484</v>
      </c>
      <c r="B22" s="117">
        <f t="shared" ref="B22:H22" si="4">SUM(B23:B25)</f>
        <v>0</v>
      </c>
      <c r="C22" s="117">
        <f t="shared" si="4"/>
        <v>0</v>
      </c>
      <c r="D22" s="117">
        <f t="shared" si="4"/>
        <v>0</v>
      </c>
      <c r="E22" s="117">
        <f t="shared" si="4"/>
        <v>0</v>
      </c>
      <c r="F22" s="117">
        <f t="shared" si="4"/>
        <v>0</v>
      </c>
      <c r="G22" s="117">
        <f t="shared" si="4"/>
        <v>0</v>
      </c>
      <c r="H22" s="117">
        <f t="shared" si="4"/>
        <v>0</v>
      </c>
    </row>
    <row r="23" spans="1:8">
      <c r="A23" s="141" t="s">
        <v>485</v>
      </c>
      <c r="B23" s="135"/>
      <c r="C23" s="135"/>
      <c r="D23" s="135"/>
      <c r="E23" s="135"/>
      <c r="F23" s="135">
        <f>B23+C23-D23+E23</f>
        <v>0</v>
      </c>
      <c r="G23" s="135"/>
      <c r="H23" s="135"/>
    </row>
    <row r="24" spans="1:8">
      <c r="A24" s="141" t="s">
        <v>486</v>
      </c>
      <c r="B24" s="135"/>
      <c r="C24" s="135"/>
      <c r="D24" s="135"/>
      <c r="E24" s="135"/>
      <c r="F24" s="135">
        <f>B24+C24-D24+E24</f>
        <v>0</v>
      </c>
      <c r="G24" s="135"/>
      <c r="H24" s="135"/>
    </row>
    <row r="25" spans="1:8">
      <c r="A25" s="141" t="s">
        <v>487</v>
      </c>
      <c r="B25" s="135"/>
      <c r="C25" s="135"/>
      <c r="D25" s="135"/>
      <c r="E25" s="135"/>
      <c r="F25" s="135">
        <f>B25+C25-D25+E25</f>
        <v>0</v>
      </c>
      <c r="G25" s="135"/>
      <c r="H25" s="135"/>
    </row>
    <row r="26" spans="1:8">
      <c r="A26" s="17" t="s">
        <v>102</v>
      </c>
      <c r="B26" s="140"/>
      <c r="C26" s="140"/>
      <c r="D26" s="140"/>
      <c r="E26" s="140"/>
      <c r="F26" s="140"/>
      <c r="G26" s="140"/>
      <c r="H26" s="140"/>
    </row>
    <row r="27" spans="1:8" ht="17.25">
      <c r="A27" s="133" t="s">
        <v>488</v>
      </c>
      <c r="B27" s="117">
        <f>SUM(B28:B30)</f>
        <v>0</v>
      </c>
      <c r="C27" s="117">
        <f t="shared" ref="C27:H27" si="5">SUM(C28:C30)</f>
        <v>0</v>
      </c>
      <c r="D27" s="117">
        <f t="shared" si="5"/>
        <v>0</v>
      </c>
      <c r="E27" s="117">
        <f t="shared" si="5"/>
        <v>0</v>
      </c>
      <c r="F27" s="117">
        <f t="shared" si="5"/>
        <v>0</v>
      </c>
      <c r="G27" s="117">
        <f t="shared" si="5"/>
        <v>0</v>
      </c>
      <c r="H27" s="117">
        <f t="shared" si="5"/>
        <v>0</v>
      </c>
    </row>
    <row r="28" spans="1:8">
      <c r="A28" s="141" t="s">
        <v>489</v>
      </c>
      <c r="B28" s="135"/>
      <c r="C28" s="135"/>
      <c r="D28" s="135"/>
      <c r="E28" s="135"/>
      <c r="F28" s="135">
        <f>B28+C28-D28+E28</f>
        <v>0</v>
      </c>
      <c r="G28" s="135"/>
      <c r="H28" s="135"/>
    </row>
    <row r="29" spans="1:8">
      <c r="A29" s="141" t="s">
        <v>490</v>
      </c>
      <c r="B29" s="135"/>
      <c r="C29" s="135"/>
      <c r="D29" s="135"/>
      <c r="E29" s="135"/>
      <c r="F29" s="135">
        <f>B29+C29-D29+E29</f>
        <v>0</v>
      </c>
      <c r="G29" s="135"/>
      <c r="H29" s="135"/>
    </row>
    <row r="30" spans="1:8">
      <c r="A30" s="141" t="s">
        <v>491</v>
      </c>
      <c r="B30" s="135"/>
      <c r="C30" s="135"/>
      <c r="D30" s="135"/>
      <c r="E30" s="135"/>
      <c r="F30" s="135">
        <f>B30+C30-D30+E30</f>
        <v>0</v>
      </c>
      <c r="G30" s="135"/>
      <c r="H30" s="135"/>
    </row>
    <row r="31" spans="1:8">
      <c r="A31" s="142" t="s">
        <v>102</v>
      </c>
      <c r="B31" s="143"/>
      <c r="C31" s="143"/>
      <c r="D31" s="143"/>
      <c r="E31" s="143"/>
      <c r="F31" s="143"/>
      <c r="G31" s="143"/>
      <c r="H31" s="143"/>
    </row>
    <row r="32" spans="1:8">
      <c r="A32" s="98"/>
    </row>
    <row r="33" spans="1:8">
      <c r="A33" s="203" t="s">
        <v>492</v>
      </c>
      <c r="B33" s="203"/>
      <c r="C33" s="203"/>
      <c r="D33" s="203"/>
      <c r="E33" s="203"/>
      <c r="F33" s="203"/>
      <c r="G33" s="203"/>
      <c r="H33" s="203"/>
    </row>
    <row r="34" spans="1:8">
      <c r="A34" s="203"/>
      <c r="B34" s="203"/>
      <c r="C34" s="203"/>
      <c r="D34" s="203"/>
      <c r="E34" s="203"/>
      <c r="F34" s="203"/>
      <c r="G34" s="203"/>
      <c r="H34" s="203"/>
    </row>
    <row r="35" spans="1:8">
      <c r="A35" s="203"/>
      <c r="B35" s="203"/>
      <c r="C35" s="203"/>
      <c r="D35" s="203"/>
      <c r="E35" s="203"/>
      <c r="F35" s="203"/>
      <c r="G35" s="203"/>
      <c r="H35" s="203"/>
    </row>
    <row r="36" spans="1:8">
      <c r="A36" s="203"/>
      <c r="B36" s="203"/>
      <c r="C36" s="203"/>
      <c r="D36" s="203"/>
      <c r="E36" s="203"/>
      <c r="F36" s="203"/>
      <c r="G36" s="203"/>
      <c r="H36" s="203"/>
    </row>
    <row r="37" spans="1:8">
      <c r="A37" s="203"/>
      <c r="B37" s="203"/>
      <c r="C37" s="203"/>
      <c r="D37" s="203"/>
      <c r="E37" s="203"/>
      <c r="F37" s="203"/>
      <c r="G37" s="203"/>
      <c r="H37" s="203"/>
    </row>
    <row r="38" spans="1:8">
      <c r="A38" s="98"/>
    </row>
    <row r="39" spans="1:8" ht="30">
      <c r="A39" s="130" t="s">
        <v>493</v>
      </c>
      <c r="B39" s="130" t="s">
        <v>494</v>
      </c>
      <c r="C39" s="130" t="s">
        <v>495</v>
      </c>
      <c r="D39" s="130" t="s">
        <v>496</v>
      </c>
      <c r="E39" s="130" t="s">
        <v>497</v>
      </c>
      <c r="F39" s="92" t="s">
        <v>498</v>
      </c>
    </row>
    <row r="40" spans="1:8">
      <c r="A40" s="105"/>
      <c r="B40" s="144"/>
      <c r="C40" s="144"/>
      <c r="D40" s="144"/>
      <c r="E40" s="144"/>
      <c r="F40" s="144"/>
    </row>
    <row r="41" spans="1:8">
      <c r="A41" s="133" t="s">
        <v>499</v>
      </c>
      <c r="B41" s="145">
        <f>SUM(B42:B45)</f>
        <v>0</v>
      </c>
      <c r="C41" s="145">
        <f>SUM(C42:C45)</f>
        <v>0</v>
      </c>
      <c r="D41" s="145">
        <f>SUM(D42:D45)</f>
        <v>0</v>
      </c>
      <c r="E41" s="145">
        <f>SUM(E42:E45)</f>
        <v>0</v>
      </c>
      <c r="F41" s="145">
        <f>SUM(F42:F45)</f>
        <v>0</v>
      </c>
    </row>
    <row r="42" spans="1:8">
      <c r="A42" s="141" t="s">
        <v>500</v>
      </c>
      <c r="B42" s="146"/>
      <c r="C42" s="146"/>
      <c r="D42" s="146"/>
      <c r="E42" s="146"/>
      <c r="F42" s="146"/>
      <c r="G42" s="147"/>
      <c r="H42" s="147"/>
    </row>
    <row r="43" spans="1:8">
      <c r="A43" s="141" t="s">
        <v>501</v>
      </c>
      <c r="B43" s="146"/>
      <c r="C43" s="146"/>
      <c r="D43" s="146"/>
      <c r="E43" s="146"/>
      <c r="F43" s="146"/>
      <c r="G43" s="147"/>
      <c r="H43" s="147"/>
    </row>
    <row r="44" spans="1:8">
      <c r="A44" s="141" t="s">
        <v>502</v>
      </c>
      <c r="B44" s="146"/>
      <c r="C44" s="146"/>
      <c r="D44" s="146"/>
      <c r="E44" s="146"/>
      <c r="F44" s="146"/>
      <c r="G44" s="147"/>
      <c r="H44" s="147"/>
    </row>
    <row r="45" spans="1:8">
      <c r="A45" s="148" t="s">
        <v>102</v>
      </c>
      <c r="B45" s="126"/>
      <c r="C45" s="126"/>
      <c r="D45" s="126"/>
      <c r="E45" s="126"/>
      <c r="F45" s="126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19" sqref="A19"/>
    </sheetView>
  </sheetViews>
  <sheetFormatPr baseColWidth="10" defaultRowHeight="15"/>
  <cols>
    <col min="1" max="1" width="57" style="19" customWidth="1"/>
    <col min="2" max="11" width="21.7109375" style="19" customWidth="1"/>
    <col min="12" max="16384" width="11.42578125" style="19"/>
  </cols>
  <sheetData>
    <row r="1" spans="1:12" ht="21">
      <c r="A1" s="190" t="s">
        <v>503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49"/>
    </row>
    <row r="2" spans="1:12">
      <c r="A2" s="191" t="s">
        <v>339</v>
      </c>
      <c r="B2" s="192"/>
      <c r="C2" s="192"/>
      <c r="D2" s="192"/>
      <c r="E2" s="192"/>
      <c r="F2" s="192"/>
      <c r="G2" s="192"/>
      <c r="H2" s="192"/>
      <c r="I2" s="192"/>
      <c r="J2" s="192"/>
      <c r="K2" s="193"/>
    </row>
    <row r="3" spans="1:12">
      <c r="A3" s="194" t="s">
        <v>504</v>
      </c>
      <c r="B3" s="195"/>
      <c r="C3" s="195"/>
      <c r="D3" s="195"/>
      <c r="E3" s="195"/>
      <c r="F3" s="195"/>
      <c r="G3" s="195"/>
      <c r="H3" s="195"/>
      <c r="I3" s="195"/>
      <c r="J3" s="195"/>
      <c r="K3" s="196"/>
    </row>
    <row r="4" spans="1:12">
      <c r="A4" s="197" t="s">
        <v>340</v>
      </c>
      <c r="B4" s="198"/>
      <c r="C4" s="198"/>
      <c r="D4" s="198"/>
      <c r="E4" s="198"/>
      <c r="F4" s="198"/>
      <c r="G4" s="198"/>
      <c r="H4" s="198"/>
      <c r="I4" s="198"/>
      <c r="J4" s="198"/>
      <c r="K4" s="199"/>
    </row>
    <row r="5" spans="1:12">
      <c r="A5" s="194" t="s">
        <v>3</v>
      </c>
      <c r="B5" s="195"/>
      <c r="C5" s="195"/>
      <c r="D5" s="195"/>
      <c r="E5" s="195"/>
      <c r="F5" s="195"/>
      <c r="G5" s="195"/>
      <c r="H5" s="195"/>
      <c r="I5" s="195"/>
      <c r="J5" s="195"/>
      <c r="K5" s="196"/>
    </row>
    <row r="6" spans="1:12" ht="75">
      <c r="A6" s="92" t="s">
        <v>505</v>
      </c>
      <c r="B6" s="92" t="s">
        <v>506</v>
      </c>
      <c r="C6" s="92" t="s">
        <v>507</v>
      </c>
      <c r="D6" s="92" t="s">
        <v>508</v>
      </c>
      <c r="E6" s="92" t="s">
        <v>509</v>
      </c>
      <c r="F6" s="92" t="s">
        <v>510</v>
      </c>
      <c r="G6" s="92" t="s">
        <v>511</v>
      </c>
      <c r="H6" s="92" t="s">
        <v>512</v>
      </c>
      <c r="I6" s="101" t="s">
        <v>513</v>
      </c>
      <c r="J6" s="101" t="s">
        <v>514</v>
      </c>
      <c r="K6" s="101" t="s">
        <v>515</v>
      </c>
    </row>
    <row r="7" spans="1:12">
      <c r="A7" s="150"/>
      <c r="B7" s="144"/>
      <c r="C7" s="144"/>
      <c r="D7" s="144"/>
      <c r="E7" s="144"/>
      <c r="F7" s="144"/>
      <c r="G7" s="144"/>
      <c r="H7" s="144"/>
      <c r="I7" s="144"/>
      <c r="J7" s="144"/>
      <c r="K7" s="144"/>
    </row>
    <row r="8" spans="1:12">
      <c r="A8" s="107" t="s">
        <v>516</v>
      </c>
      <c r="B8" s="151"/>
      <c r="C8" s="151"/>
      <c r="D8" s="151"/>
      <c r="E8" s="86">
        <f>SUM(E9:E12)</f>
        <v>0</v>
      </c>
      <c r="F8" s="151"/>
      <c r="G8" s="86">
        <f>SUM(G9:G12)</f>
        <v>0</v>
      </c>
      <c r="H8" s="86">
        <f>SUM(H9:H12)</f>
        <v>0</v>
      </c>
      <c r="I8" s="86">
        <f>SUM(I9:I12)</f>
        <v>0</v>
      </c>
      <c r="J8" s="86">
        <f>SUM(J9:J12)</f>
        <v>0</v>
      </c>
      <c r="K8" s="86">
        <f>SUM(K9:K12)</f>
        <v>0</v>
      </c>
    </row>
    <row r="9" spans="1:12">
      <c r="A9" s="152" t="s">
        <v>517</v>
      </c>
      <c r="B9" s="153"/>
      <c r="C9" s="153"/>
      <c r="D9" s="153"/>
      <c r="E9" s="84"/>
      <c r="F9" s="146"/>
      <c r="G9" s="84"/>
      <c r="H9" s="84"/>
      <c r="I9" s="84"/>
      <c r="J9" s="84"/>
      <c r="K9" s="84">
        <v>0</v>
      </c>
      <c r="L9" s="147"/>
    </row>
    <row r="10" spans="1:12">
      <c r="A10" s="152" t="s">
        <v>518</v>
      </c>
      <c r="B10" s="153"/>
      <c r="C10" s="153"/>
      <c r="D10" s="153"/>
      <c r="E10" s="84"/>
      <c r="F10" s="146"/>
      <c r="G10" s="84"/>
      <c r="H10" s="84"/>
      <c r="I10" s="84"/>
      <c r="J10" s="84"/>
      <c r="K10" s="84">
        <v>0</v>
      </c>
      <c r="L10" s="147"/>
    </row>
    <row r="11" spans="1:12">
      <c r="A11" s="152" t="s">
        <v>519</v>
      </c>
      <c r="B11" s="153"/>
      <c r="C11" s="153"/>
      <c r="D11" s="153"/>
      <c r="E11" s="84"/>
      <c r="F11" s="146"/>
      <c r="G11" s="84"/>
      <c r="H11" s="84"/>
      <c r="I11" s="84"/>
      <c r="J11" s="84"/>
      <c r="K11" s="84">
        <v>0</v>
      </c>
      <c r="L11" s="147"/>
    </row>
    <row r="12" spans="1:12">
      <c r="A12" s="152" t="s">
        <v>520</v>
      </c>
      <c r="B12" s="153"/>
      <c r="C12" s="153"/>
      <c r="D12" s="153"/>
      <c r="E12" s="84"/>
      <c r="F12" s="146"/>
      <c r="G12" s="84"/>
      <c r="H12" s="84"/>
      <c r="I12" s="84"/>
      <c r="J12" s="84"/>
      <c r="K12" s="84">
        <v>0</v>
      </c>
      <c r="L12" s="147"/>
    </row>
    <row r="13" spans="1:12">
      <c r="A13" s="154" t="s">
        <v>102</v>
      </c>
      <c r="B13" s="155"/>
      <c r="C13" s="155"/>
      <c r="D13" s="155"/>
      <c r="E13" s="85"/>
      <c r="F13" s="38"/>
      <c r="G13" s="85"/>
      <c r="H13" s="85"/>
      <c r="I13" s="85"/>
      <c r="J13" s="85"/>
      <c r="K13" s="85"/>
    </row>
    <row r="14" spans="1:12">
      <c r="A14" s="107" t="s">
        <v>521</v>
      </c>
      <c r="B14" s="151"/>
      <c r="C14" s="151"/>
      <c r="D14" s="151"/>
      <c r="E14" s="86">
        <f>SUM(E15:E18)</f>
        <v>0</v>
      </c>
      <c r="F14" s="151"/>
      <c r="G14" s="86">
        <f>SUM(G15:G18)</f>
        <v>0</v>
      </c>
      <c r="H14" s="86">
        <f>SUM(H15:H18)</f>
        <v>0</v>
      </c>
      <c r="I14" s="86">
        <f>SUM(I15:I18)</f>
        <v>0</v>
      </c>
      <c r="J14" s="86">
        <f>SUM(J15:J18)</f>
        <v>0</v>
      </c>
      <c r="K14" s="86">
        <f>SUM(K15:K18)</f>
        <v>0</v>
      </c>
    </row>
    <row r="15" spans="1:12">
      <c r="A15" s="152" t="s">
        <v>522</v>
      </c>
      <c r="B15" s="153"/>
      <c r="C15" s="153"/>
      <c r="D15" s="153"/>
      <c r="E15" s="84"/>
      <c r="F15" s="146"/>
      <c r="G15" s="84"/>
      <c r="H15" s="84"/>
      <c r="I15" s="84"/>
      <c r="J15" s="84"/>
      <c r="K15" s="84">
        <v>0</v>
      </c>
      <c r="L15" s="147"/>
    </row>
    <row r="16" spans="1:12">
      <c r="A16" s="152" t="s">
        <v>523</v>
      </c>
      <c r="B16" s="153"/>
      <c r="C16" s="153"/>
      <c r="D16" s="153"/>
      <c r="E16" s="84"/>
      <c r="F16" s="146"/>
      <c r="G16" s="84"/>
      <c r="H16" s="84"/>
      <c r="I16" s="84"/>
      <c r="J16" s="84"/>
      <c r="K16" s="84">
        <v>0</v>
      </c>
      <c r="L16" s="147"/>
    </row>
    <row r="17" spans="1:11">
      <c r="A17" s="152" t="s">
        <v>524</v>
      </c>
      <c r="B17" s="153"/>
      <c r="C17" s="153"/>
      <c r="D17" s="153"/>
      <c r="E17" s="84"/>
      <c r="F17" s="146"/>
      <c r="G17" s="84"/>
      <c r="H17" s="84"/>
      <c r="I17" s="84"/>
      <c r="J17" s="84"/>
      <c r="K17" s="84">
        <v>0</v>
      </c>
    </row>
    <row r="18" spans="1:11">
      <c r="A18" s="152" t="s">
        <v>525</v>
      </c>
      <c r="B18" s="153"/>
      <c r="C18" s="153"/>
      <c r="D18" s="153"/>
      <c r="E18" s="84"/>
      <c r="F18" s="146"/>
      <c r="G18" s="84"/>
      <c r="H18" s="84"/>
      <c r="I18" s="84"/>
      <c r="J18" s="84"/>
      <c r="K18" s="84">
        <v>0</v>
      </c>
    </row>
    <row r="19" spans="1:11">
      <c r="A19" s="154" t="s">
        <v>102</v>
      </c>
      <c r="B19" s="155"/>
      <c r="C19" s="155"/>
      <c r="D19" s="155"/>
      <c r="E19" s="85"/>
      <c r="F19" s="38"/>
      <c r="G19" s="85"/>
      <c r="H19" s="85"/>
      <c r="I19" s="85"/>
      <c r="J19" s="85"/>
      <c r="K19" s="85"/>
    </row>
    <row r="20" spans="1:11">
      <c r="A20" s="107" t="s">
        <v>526</v>
      </c>
      <c r="B20" s="151"/>
      <c r="C20" s="151"/>
      <c r="D20" s="151"/>
      <c r="E20" s="86">
        <f>E8+E14</f>
        <v>0</v>
      </c>
      <c r="F20" s="151"/>
      <c r="G20" s="86">
        <f>G8+G14</f>
        <v>0</v>
      </c>
      <c r="H20" s="86">
        <f>H8+H14</f>
        <v>0</v>
      </c>
      <c r="I20" s="86">
        <f>I8+I14</f>
        <v>0</v>
      </c>
      <c r="J20" s="86">
        <f>J8+J14</f>
        <v>0</v>
      </c>
      <c r="K20" s="86">
        <f>K8+K14</f>
        <v>0</v>
      </c>
    </row>
    <row r="21" spans="1:11">
      <c r="A21" s="29"/>
      <c r="B21" s="156"/>
      <c r="C21" s="156"/>
      <c r="D21" s="156"/>
      <c r="E21" s="156"/>
      <c r="F21" s="156"/>
      <c r="G21" s="157"/>
      <c r="H21" s="157"/>
      <c r="I21" s="157"/>
      <c r="J21" s="157"/>
      <c r="K21" s="157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A34" sqref="A34"/>
    </sheetView>
  </sheetViews>
  <sheetFormatPr baseColWidth="10" defaultRowHeight="15"/>
  <cols>
    <col min="1" max="1" width="100.7109375" style="19" customWidth="1"/>
    <col min="2" max="2" width="25.7109375" style="19" customWidth="1"/>
    <col min="3" max="3" width="27.140625" style="19" customWidth="1"/>
    <col min="4" max="4" width="24.7109375" style="19" customWidth="1"/>
    <col min="5" max="16384" width="11.42578125" style="19"/>
  </cols>
  <sheetData>
    <row r="1" spans="1:11" ht="21">
      <c r="A1" s="190" t="s">
        <v>527</v>
      </c>
      <c r="B1" s="190"/>
      <c r="C1" s="190"/>
      <c r="D1" s="190"/>
      <c r="E1" s="149"/>
      <c r="F1" s="149"/>
      <c r="G1" s="149"/>
      <c r="H1" s="149"/>
      <c r="I1" s="149"/>
      <c r="J1" s="149"/>
      <c r="K1" s="149"/>
    </row>
    <row r="2" spans="1:11">
      <c r="A2" s="191" t="s">
        <v>339</v>
      </c>
      <c r="B2" s="192"/>
      <c r="C2" s="192"/>
      <c r="D2" s="193"/>
    </row>
    <row r="3" spans="1:11">
      <c r="A3" s="194" t="s">
        <v>528</v>
      </c>
      <c r="B3" s="195"/>
      <c r="C3" s="195"/>
      <c r="D3" s="196"/>
    </row>
    <row r="4" spans="1:11">
      <c r="A4" s="197" t="s">
        <v>340</v>
      </c>
      <c r="B4" s="198"/>
      <c r="C4" s="198"/>
      <c r="D4" s="199"/>
    </row>
    <row r="5" spans="1:11">
      <c r="A5" s="200" t="s">
        <v>3</v>
      </c>
      <c r="B5" s="201"/>
      <c r="C5" s="201"/>
      <c r="D5" s="202"/>
    </row>
    <row r="7" spans="1:11" ht="30">
      <c r="A7" s="158" t="s">
        <v>4</v>
      </c>
      <c r="B7" s="92" t="s">
        <v>529</v>
      </c>
      <c r="C7" s="92" t="s">
        <v>10</v>
      </c>
      <c r="D7" s="92" t="s">
        <v>530</v>
      </c>
    </row>
    <row r="8" spans="1:11">
      <c r="A8" s="39" t="s">
        <v>531</v>
      </c>
      <c r="B8" s="159">
        <f>SUM(B9:B11)</f>
        <v>52950912.920000002</v>
      </c>
      <c r="C8" s="159">
        <f>SUM(C9:C11)</f>
        <v>49919907.75</v>
      </c>
      <c r="D8" s="159">
        <f>SUM(D9:D11)</f>
        <v>49919907.75</v>
      </c>
    </row>
    <row r="9" spans="1:11">
      <c r="A9" s="37" t="s">
        <v>532</v>
      </c>
      <c r="B9" s="160">
        <v>52950912.920000002</v>
      </c>
      <c r="C9" s="160">
        <v>49919907.75</v>
      </c>
      <c r="D9" s="160">
        <v>49919907.75</v>
      </c>
    </row>
    <row r="10" spans="1:11">
      <c r="A10" s="37" t="s">
        <v>533</v>
      </c>
      <c r="B10" s="160">
        <v>0</v>
      </c>
      <c r="C10" s="160">
        <v>0</v>
      </c>
      <c r="D10" s="160">
        <v>0</v>
      </c>
    </row>
    <row r="11" spans="1:11">
      <c r="A11" s="37" t="s">
        <v>534</v>
      </c>
      <c r="B11" s="161"/>
      <c r="C11" s="161"/>
      <c r="D11" s="161"/>
    </row>
    <row r="12" spans="1:11">
      <c r="A12" s="109"/>
      <c r="B12" s="162"/>
      <c r="C12" s="162"/>
      <c r="D12" s="162"/>
    </row>
    <row r="13" spans="1:11">
      <c r="A13" s="39" t="s">
        <v>535</v>
      </c>
      <c r="B13" s="159">
        <f>SUM(B14:B15)</f>
        <v>60315913.920000002</v>
      </c>
      <c r="C13" s="159">
        <f>SUM(C14:C15)</f>
        <v>41615341.939999998</v>
      </c>
      <c r="D13" s="159">
        <f>SUM(D14:D15)</f>
        <v>41563227.82</v>
      </c>
    </row>
    <row r="14" spans="1:11">
      <c r="A14" s="37" t="s">
        <v>536</v>
      </c>
      <c r="B14" s="160">
        <v>60315913.920000002</v>
      </c>
      <c r="C14" s="160">
        <v>41615341.939999998</v>
      </c>
      <c r="D14" s="160">
        <v>41563227.82</v>
      </c>
    </row>
    <row r="15" spans="1:11">
      <c r="A15" s="37" t="s">
        <v>537</v>
      </c>
      <c r="B15" s="160">
        <v>0</v>
      </c>
      <c r="C15" s="160">
        <v>0</v>
      </c>
      <c r="D15" s="160">
        <v>0</v>
      </c>
    </row>
    <row r="16" spans="1:11">
      <c r="A16" s="109"/>
      <c r="B16" s="162"/>
      <c r="C16" s="162"/>
      <c r="D16" s="162"/>
    </row>
    <row r="17" spans="1:4">
      <c r="A17" s="39" t="s">
        <v>538</v>
      </c>
      <c r="B17" s="163">
        <v>0</v>
      </c>
      <c r="C17" s="159">
        <f>C18+C19</f>
        <v>0</v>
      </c>
      <c r="D17" s="159">
        <f>D18+D19</f>
        <v>0</v>
      </c>
    </row>
    <row r="18" spans="1:4">
      <c r="A18" s="37" t="s">
        <v>539</v>
      </c>
      <c r="B18" s="164">
        <v>0</v>
      </c>
      <c r="C18" s="160">
        <v>0</v>
      </c>
      <c r="D18" s="160">
        <v>0</v>
      </c>
    </row>
    <row r="19" spans="1:4">
      <c r="A19" s="37" t="s">
        <v>540</v>
      </c>
      <c r="B19" s="164">
        <v>0</v>
      </c>
      <c r="C19" s="160">
        <v>0</v>
      </c>
      <c r="D19" s="165">
        <v>0</v>
      </c>
    </row>
    <row r="20" spans="1:4">
      <c r="A20" s="109"/>
      <c r="B20" s="162"/>
      <c r="C20" s="162"/>
      <c r="D20" s="162"/>
    </row>
    <row r="21" spans="1:4">
      <c r="A21" s="39" t="s">
        <v>541</v>
      </c>
      <c r="B21" s="159">
        <f>B8-B13+B17</f>
        <v>-7365001</v>
      </c>
      <c r="C21" s="159">
        <f>C8-C13+C17</f>
        <v>8304565.8100000024</v>
      </c>
      <c r="D21" s="159">
        <f>D8-D13+D17</f>
        <v>8356679.9299999997</v>
      </c>
    </row>
    <row r="22" spans="1:4">
      <c r="A22" s="39"/>
      <c r="B22" s="162"/>
      <c r="C22" s="162"/>
      <c r="D22" s="162"/>
    </row>
    <row r="23" spans="1:4">
      <c r="A23" s="39" t="s">
        <v>542</v>
      </c>
      <c r="B23" s="159">
        <f>B21-B11</f>
        <v>-7365001</v>
      </c>
      <c r="C23" s="159">
        <f>C21-C11</f>
        <v>8304565.8100000024</v>
      </c>
      <c r="D23" s="159">
        <f>D21-D11</f>
        <v>8356679.9299999997</v>
      </c>
    </row>
    <row r="24" spans="1:4">
      <c r="A24" s="39"/>
      <c r="B24" s="166"/>
      <c r="C24" s="166"/>
      <c r="D24" s="166"/>
    </row>
    <row r="25" spans="1:4">
      <c r="A25" s="167" t="s">
        <v>543</v>
      </c>
      <c r="B25" s="159">
        <f>B23-B17</f>
        <v>-7365001</v>
      </c>
      <c r="C25" s="159">
        <f>C23-C17</f>
        <v>8304565.8100000024</v>
      </c>
      <c r="D25" s="159">
        <f>D23-D17</f>
        <v>8356679.9299999997</v>
      </c>
    </row>
    <row r="26" spans="1:4">
      <c r="A26" s="168"/>
      <c r="B26" s="169"/>
      <c r="C26" s="169"/>
      <c r="D26" s="169"/>
    </row>
    <row r="27" spans="1:4">
      <c r="A27" s="98"/>
    </row>
    <row r="28" spans="1:4">
      <c r="A28" s="158" t="s">
        <v>544</v>
      </c>
      <c r="B28" s="92" t="s">
        <v>545</v>
      </c>
      <c r="C28" s="92" t="s">
        <v>10</v>
      </c>
      <c r="D28" s="92" t="s">
        <v>92</v>
      </c>
    </row>
    <row r="29" spans="1:4">
      <c r="A29" s="39" t="s">
        <v>546</v>
      </c>
      <c r="B29" s="86">
        <f>SUM(B30:B31)</f>
        <v>0</v>
      </c>
      <c r="C29" s="86">
        <f>SUM(C30:C31)</f>
        <v>0</v>
      </c>
      <c r="D29" s="86">
        <f>SUM(D30:D31)</f>
        <v>0</v>
      </c>
    </row>
    <row r="30" spans="1:4">
      <c r="A30" s="37" t="s">
        <v>547</v>
      </c>
      <c r="B30" s="95">
        <v>0</v>
      </c>
      <c r="C30" s="95">
        <v>0</v>
      </c>
      <c r="D30" s="95">
        <v>0</v>
      </c>
    </row>
    <row r="31" spans="1:4">
      <c r="A31" s="37" t="s">
        <v>548</v>
      </c>
      <c r="B31" s="95">
        <v>0</v>
      </c>
      <c r="C31" s="95">
        <v>0</v>
      </c>
      <c r="D31" s="95">
        <v>0</v>
      </c>
    </row>
    <row r="32" spans="1:4">
      <c r="A32" s="38"/>
      <c r="B32" s="85"/>
      <c r="C32" s="85"/>
      <c r="D32" s="85"/>
    </row>
    <row r="33" spans="1:4">
      <c r="A33" s="39" t="s">
        <v>549</v>
      </c>
      <c r="B33" s="86">
        <f>B25+B29</f>
        <v>-7365001</v>
      </c>
      <c r="C33" s="86">
        <f>C25+C29</f>
        <v>8304565.8100000024</v>
      </c>
      <c r="D33" s="86">
        <f>D25+D29</f>
        <v>8356679.9299999997</v>
      </c>
    </row>
    <row r="34" spans="1:4">
      <c r="A34" s="29"/>
      <c r="B34" s="170"/>
      <c r="C34" s="170"/>
      <c r="D34" s="170"/>
    </row>
    <row r="35" spans="1:4">
      <c r="A35" s="98"/>
    </row>
    <row r="36" spans="1:4" ht="30">
      <c r="A36" s="158" t="s">
        <v>544</v>
      </c>
      <c r="B36" s="92" t="s">
        <v>550</v>
      </c>
      <c r="C36" s="92" t="s">
        <v>10</v>
      </c>
      <c r="D36" s="92" t="s">
        <v>530</v>
      </c>
    </row>
    <row r="37" spans="1:4">
      <c r="A37" s="39" t="s">
        <v>551</v>
      </c>
      <c r="B37" s="86">
        <f>SUM(B38:B39)</f>
        <v>0</v>
      </c>
      <c r="C37" s="86">
        <f>SUM(C38:C39)</f>
        <v>0</v>
      </c>
      <c r="D37" s="86">
        <f>SUM(D38:D39)</f>
        <v>0</v>
      </c>
    </row>
    <row r="38" spans="1:4">
      <c r="A38" s="37" t="s">
        <v>552</v>
      </c>
      <c r="B38" s="84"/>
      <c r="C38" s="84"/>
      <c r="D38" s="84"/>
    </row>
    <row r="39" spans="1:4">
      <c r="A39" s="37" t="s">
        <v>553</v>
      </c>
      <c r="B39" s="84"/>
      <c r="C39" s="84"/>
      <c r="D39" s="84"/>
    </row>
    <row r="40" spans="1:4">
      <c r="A40" s="39" t="s">
        <v>554</v>
      </c>
      <c r="B40" s="86">
        <f>SUM(B41:B42)</f>
        <v>0</v>
      </c>
      <c r="C40" s="86">
        <f>SUM(C41:C42)</f>
        <v>0</v>
      </c>
      <c r="D40" s="86">
        <f>SUM(D41:D42)</f>
        <v>0</v>
      </c>
    </row>
    <row r="41" spans="1:4">
      <c r="A41" s="37" t="s">
        <v>555</v>
      </c>
      <c r="B41" s="95">
        <v>0</v>
      </c>
      <c r="C41" s="95">
        <v>0</v>
      </c>
      <c r="D41" s="95">
        <v>0</v>
      </c>
    </row>
    <row r="42" spans="1:4">
      <c r="A42" s="37" t="s">
        <v>556</v>
      </c>
      <c r="B42" s="95">
        <v>0</v>
      </c>
      <c r="C42" s="95">
        <v>0</v>
      </c>
      <c r="D42" s="95">
        <v>0</v>
      </c>
    </row>
    <row r="43" spans="1:4">
      <c r="A43" s="38"/>
      <c r="B43" s="85"/>
      <c r="C43" s="85"/>
      <c r="D43" s="85"/>
    </row>
    <row r="44" spans="1:4">
      <c r="A44" s="39" t="s">
        <v>557</v>
      </c>
      <c r="B44" s="86">
        <f>B37-B40</f>
        <v>0</v>
      </c>
      <c r="C44" s="86">
        <f>C37-C40</f>
        <v>0</v>
      </c>
      <c r="D44" s="86">
        <f>D37-D40</f>
        <v>0</v>
      </c>
    </row>
    <row r="45" spans="1:4">
      <c r="A45" s="171"/>
      <c r="B45" s="172"/>
      <c r="C45" s="172"/>
      <c r="D45" s="172"/>
    </row>
    <row r="47" spans="1:4" ht="30">
      <c r="A47" s="158" t="s">
        <v>544</v>
      </c>
      <c r="B47" s="92" t="s">
        <v>550</v>
      </c>
      <c r="C47" s="92" t="s">
        <v>10</v>
      </c>
      <c r="D47" s="92" t="s">
        <v>530</v>
      </c>
    </row>
    <row r="48" spans="1:4">
      <c r="A48" s="173" t="s">
        <v>558</v>
      </c>
      <c r="B48" s="174">
        <v>52950912.920000002</v>
      </c>
      <c r="C48" s="174">
        <v>49919907.75</v>
      </c>
      <c r="D48" s="174">
        <v>49919907.75</v>
      </c>
    </row>
    <row r="49" spans="1:4">
      <c r="A49" s="175" t="s">
        <v>559</v>
      </c>
      <c r="B49" s="86">
        <f>B50-B51</f>
        <v>0</v>
      </c>
      <c r="C49" s="86">
        <f>C50-C51</f>
        <v>0</v>
      </c>
      <c r="D49" s="86">
        <f>D50-D51</f>
        <v>0</v>
      </c>
    </row>
    <row r="50" spans="1:4">
      <c r="A50" s="176" t="s">
        <v>552</v>
      </c>
      <c r="B50" s="84"/>
      <c r="C50" s="84"/>
      <c r="D50" s="84"/>
    </row>
    <row r="51" spans="1:4">
      <c r="A51" s="176" t="s">
        <v>555</v>
      </c>
      <c r="B51" s="95">
        <v>0</v>
      </c>
      <c r="C51" s="95">
        <v>0</v>
      </c>
      <c r="D51" s="95">
        <v>0</v>
      </c>
    </row>
    <row r="52" spans="1:4">
      <c r="A52" s="38"/>
      <c r="B52" s="85"/>
      <c r="C52" s="85"/>
      <c r="D52" s="85"/>
    </row>
    <row r="53" spans="1:4">
      <c r="A53" s="37" t="s">
        <v>536</v>
      </c>
      <c r="B53" s="95">
        <v>60315913.920000002</v>
      </c>
      <c r="C53" s="95">
        <v>41615341.939999998</v>
      </c>
      <c r="D53" s="95">
        <v>41563227.82</v>
      </c>
    </row>
    <row r="54" spans="1:4">
      <c r="A54" s="38"/>
      <c r="B54" s="85"/>
      <c r="C54" s="85"/>
      <c r="D54" s="85"/>
    </row>
    <row r="55" spans="1:4">
      <c r="A55" s="37" t="s">
        <v>539</v>
      </c>
      <c r="B55" s="177"/>
      <c r="C55" s="95">
        <v>0</v>
      </c>
      <c r="D55" s="95">
        <v>0</v>
      </c>
    </row>
    <row r="56" spans="1:4">
      <c r="A56" s="38"/>
      <c r="B56" s="85"/>
      <c r="C56" s="85"/>
      <c r="D56" s="85"/>
    </row>
    <row r="57" spans="1:4" ht="30">
      <c r="A57" s="167" t="s">
        <v>560</v>
      </c>
      <c r="B57" s="86">
        <f>B48+B49-B53-B55</f>
        <v>-7365001</v>
      </c>
      <c r="C57" s="86">
        <f>C48+C49-C53+C55</f>
        <v>8304565.8100000024</v>
      </c>
      <c r="D57" s="86">
        <f>D48+D49-D53+D55</f>
        <v>8356679.9299999997</v>
      </c>
    </row>
    <row r="58" spans="1:4">
      <c r="A58" s="178"/>
      <c r="B58" s="179"/>
      <c r="C58" s="179"/>
      <c r="D58" s="179"/>
    </row>
    <row r="59" spans="1:4">
      <c r="A59" s="167" t="s">
        <v>561</v>
      </c>
      <c r="B59" s="86">
        <f>B57-B49</f>
        <v>-7365001</v>
      </c>
      <c r="C59" s="86">
        <f>C57-C49</f>
        <v>8304565.8100000024</v>
      </c>
      <c r="D59" s="86">
        <f>D57-D49</f>
        <v>8356679.9299999997</v>
      </c>
    </row>
    <row r="60" spans="1:4">
      <c r="A60" s="29"/>
      <c r="B60" s="172"/>
      <c r="C60" s="172"/>
      <c r="D60" s="172"/>
    </row>
    <row r="62" spans="1:4" ht="30">
      <c r="A62" s="158" t="s">
        <v>544</v>
      </c>
      <c r="B62" s="92" t="s">
        <v>550</v>
      </c>
      <c r="C62" s="92" t="s">
        <v>10</v>
      </c>
      <c r="D62" s="92" t="s">
        <v>530</v>
      </c>
    </row>
    <row r="63" spans="1:4">
      <c r="A63" s="173" t="s">
        <v>533</v>
      </c>
      <c r="B63" s="180">
        <v>0</v>
      </c>
      <c r="C63" s="180">
        <v>0</v>
      </c>
      <c r="D63" s="180">
        <v>0</v>
      </c>
    </row>
    <row r="64" spans="1:4" ht="30">
      <c r="A64" s="175" t="s">
        <v>562</v>
      </c>
      <c r="B64" s="159">
        <f>B65-B66</f>
        <v>0</v>
      </c>
      <c r="C64" s="159">
        <f>C65-C66</f>
        <v>0</v>
      </c>
      <c r="D64" s="159">
        <f>D65-D66</f>
        <v>0</v>
      </c>
    </row>
    <row r="65" spans="1:4">
      <c r="A65" s="176" t="s">
        <v>553</v>
      </c>
      <c r="B65" s="161"/>
      <c r="C65" s="161"/>
      <c r="D65" s="161"/>
    </row>
    <row r="66" spans="1:4">
      <c r="A66" s="176" t="s">
        <v>556</v>
      </c>
      <c r="B66" s="160">
        <v>0</v>
      </c>
      <c r="C66" s="160">
        <v>0</v>
      </c>
      <c r="D66" s="160">
        <v>0</v>
      </c>
    </row>
    <row r="67" spans="1:4">
      <c r="A67" s="38"/>
      <c r="B67" s="162"/>
      <c r="C67" s="162"/>
      <c r="D67" s="162"/>
    </row>
    <row r="68" spans="1:4">
      <c r="A68" s="37" t="s">
        <v>563</v>
      </c>
      <c r="B68" s="160">
        <v>0</v>
      </c>
      <c r="C68" s="160">
        <v>0</v>
      </c>
      <c r="D68" s="160">
        <v>0</v>
      </c>
    </row>
    <row r="69" spans="1:4">
      <c r="A69" s="38"/>
      <c r="B69" s="162"/>
      <c r="C69" s="162"/>
      <c r="D69" s="162"/>
    </row>
    <row r="70" spans="1:4">
      <c r="A70" s="37" t="s">
        <v>540</v>
      </c>
      <c r="B70" s="181">
        <v>0</v>
      </c>
      <c r="C70" s="160">
        <v>0</v>
      </c>
      <c r="D70" s="160">
        <v>0</v>
      </c>
    </row>
    <row r="71" spans="1:4">
      <c r="A71" s="38"/>
      <c r="B71" s="162"/>
      <c r="C71" s="162"/>
      <c r="D71" s="162"/>
    </row>
    <row r="72" spans="1:4" ht="30">
      <c r="A72" s="167" t="s">
        <v>564</v>
      </c>
      <c r="B72" s="159">
        <f>B63+B64-B68+B70</f>
        <v>0</v>
      </c>
      <c r="C72" s="159">
        <f>C63+C64-C68+C70</f>
        <v>0</v>
      </c>
      <c r="D72" s="159">
        <f>D63+D64-D68+D70</f>
        <v>0</v>
      </c>
    </row>
    <row r="73" spans="1:4">
      <c r="A73" s="38"/>
      <c r="B73" s="162"/>
      <c r="C73" s="162"/>
      <c r="D73" s="162"/>
    </row>
    <row r="74" spans="1:4">
      <c r="A74" s="167" t="s">
        <v>565</v>
      </c>
      <c r="B74" s="159">
        <f>B72-B64</f>
        <v>0</v>
      </c>
      <c r="C74" s="159">
        <f>C72-C64</f>
        <v>0</v>
      </c>
      <c r="D74" s="159">
        <f>D72-D64</f>
        <v>0</v>
      </c>
    </row>
    <row r="75" spans="1:4">
      <c r="A75" s="29"/>
      <c r="B75" s="157"/>
      <c r="C75" s="157"/>
      <c r="D75" s="157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B23" sqref="B23"/>
    </sheetView>
  </sheetViews>
  <sheetFormatPr baseColWidth="10" defaultRowHeight="15"/>
  <cols>
    <col min="1" max="1" width="85.42578125" style="19" customWidth="1"/>
    <col min="2" max="2" width="21" style="19" customWidth="1"/>
    <col min="3" max="3" width="20.28515625" style="19" customWidth="1"/>
    <col min="4" max="6" width="21.140625" style="19" customWidth="1"/>
    <col min="7" max="7" width="19.85546875" style="19" customWidth="1"/>
    <col min="8" max="16384" width="11.42578125" style="19"/>
  </cols>
  <sheetData>
    <row r="1" spans="1:8" ht="21">
      <c r="A1" s="205" t="s">
        <v>566</v>
      </c>
      <c r="B1" s="205"/>
      <c r="C1" s="205"/>
      <c r="D1" s="205"/>
      <c r="E1" s="205"/>
      <c r="F1" s="205"/>
      <c r="G1" s="205"/>
      <c r="H1" s="182"/>
    </row>
    <row r="2" spans="1:8">
      <c r="A2" s="191" t="s">
        <v>339</v>
      </c>
      <c r="B2" s="192"/>
      <c r="C2" s="192"/>
      <c r="D2" s="192"/>
      <c r="E2" s="192"/>
      <c r="F2" s="192"/>
      <c r="G2" s="193"/>
    </row>
    <row r="3" spans="1:8">
      <c r="A3" s="194" t="s">
        <v>567</v>
      </c>
      <c r="B3" s="195"/>
      <c r="C3" s="195"/>
      <c r="D3" s="195"/>
      <c r="E3" s="195"/>
      <c r="F3" s="195"/>
      <c r="G3" s="196"/>
    </row>
    <row r="4" spans="1:8">
      <c r="A4" s="197" t="s">
        <v>340</v>
      </c>
      <c r="B4" s="198"/>
      <c r="C4" s="198"/>
      <c r="D4" s="198"/>
      <c r="E4" s="198"/>
      <c r="F4" s="198"/>
      <c r="G4" s="199"/>
    </row>
    <row r="5" spans="1:8">
      <c r="A5" s="200" t="s">
        <v>3</v>
      </c>
      <c r="B5" s="201"/>
      <c r="C5" s="201"/>
      <c r="D5" s="201"/>
      <c r="E5" s="201"/>
      <c r="F5" s="201"/>
      <c r="G5" s="202"/>
    </row>
    <row r="6" spans="1:8">
      <c r="A6" s="206" t="s">
        <v>568</v>
      </c>
      <c r="B6" s="208" t="s">
        <v>569</v>
      </c>
      <c r="C6" s="208"/>
      <c r="D6" s="208"/>
      <c r="E6" s="208"/>
      <c r="F6" s="208"/>
      <c r="G6" s="208" t="s">
        <v>570</v>
      </c>
    </row>
    <row r="7" spans="1:8" ht="30">
      <c r="A7" s="207"/>
      <c r="B7" s="22" t="s">
        <v>571</v>
      </c>
      <c r="C7" s="92" t="s">
        <v>90</v>
      </c>
      <c r="D7" s="22" t="s">
        <v>91</v>
      </c>
      <c r="E7" s="22" t="s">
        <v>10</v>
      </c>
      <c r="F7" s="22" t="s">
        <v>572</v>
      </c>
      <c r="G7" s="208"/>
    </row>
    <row r="8" spans="1:8">
      <c r="A8" s="36" t="s">
        <v>573</v>
      </c>
      <c r="B8" s="162"/>
      <c r="C8" s="162"/>
      <c r="D8" s="162"/>
      <c r="E8" s="162"/>
      <c r="F8" s="162"/>
      <c r="G8" s="162"/>
    </row>
    <row r="9" spans="1:8">
      <c r="A9" s="37" t="s">
        <v>574</v>
      </c>
      <c r="B9" s="95">
        <v>0</v>
      </c>
      <c r="C9" s="95">
        <v>0</v>
      </c>
      <c r="D9" s="84">
        <f>B9+C9</f>
        <v>0</v>
      </c>
      <c r="E9" s="95">
        <v>0</v>
      </c>
      <c r="F9" s="95">
        <v>0</v>
      </c>
      <c r="G9" s="84">
        <f>F9-B9</f>
        <v>0</v>
      </c>
      <c r="H9" s="183"/>
    </row>
    <row r="10" spans="1:8">
      <c r="A10" s="37" t="s">
        <v>575</v>
      </c>
      <c r="B10" s="95">
        <v>0</v>
      </c>
      <c r="C10" s="95">
        <v>0</v>
      </c>
      <c r="D10" s="84">
        <f t="shared" ref="D10:D15" si="0">B10+C10</f>
        <v>0</v>
      </c>
      <c r="E10" s="95">
        <v>0</v>
      </c>
      <c r="F10" s="95">
        <v>0</v>
      </c>
      <c r="G10" s="84">
        <f t="shared" ref="G10:G39" si="1">F10-B10</f>
        <v>0</v>
      </c>
    </row>
    <row r="11" spans="1:8">
      <c r="A11" s="37" t="s">
        <v>576</v>
      </c>
      <c r="B11" s="95">
        <v>0</v>
      </c>
      <c r="C11" s="95">
        <v>0</v>
      </c>
      <c r="D11" s="84">
        <f t="shared" si="0"/>
        <v>0</v>
      </c>
      <c r="E11" s="95">
        <v>0</v>
      </c>
      <c r="F11" s="95">
        <v>0</v>
      </c>
      <c r="G11" s="84">
        <f t="shared" si="1"/>
        <v>0</v>
      </c>
    </row>
    <row r="12" spans="1:8">
      <c r="A12" s="37" t="s">
        <v>577</v>
      </c>
      <c r="B12" s="95">
        <v>52930912.920000002</v>
      </c>
      <c r="C12" s="95">
        <v>0</v>
      </c>
      <c r="D12" s="84">
        <f t="shared" si="0"/>
        <v>52930912.920000002</v>
      </c>
      <c r="E12" s="95">
        <v>49874396.560000002</v>
      </c>
      <c r="F12" s="95">
        <v>49874396.560000002</v>
      </c>
      <c r="G12" s="84">
        <f t="shared" si="1"/>
        <v>-3056516.3599999994</v>
      </c>
    </row>
    <row r="13" spans="1:8">
      <c r="A13" s="37" t="s">
        <v>578</v>
      </c>
      <c r="B13" s="95">
        <v>20000</v>
      </c>
      <c r="C13" s="95">
        <v>0</v>
      </c>
      <c r="D13" s="84">
        <f t="shared" si="0"/>
        <v>20000</v>
      </c>
      <c r="E13" s="95">
        <v>45511.19</v>
      </c>
      <c r="F13" s="95">
        <v>45511.19</v>
      </c>
      <c r="G13" s="84">
        <f t="shared" si="1"/>
        <v>25511.190000000002</v>
      </c>
    </row>
    <row r="14" spans="1:8">
      <c r="A14" s="37" t="s">
        <v>579</v>
      </c>
      <c r="B14" s="95">
        <v>0</v>
      </c>
      <c r="C14" s="95">
        <v>0</v>
      </c>
      <c r="D14" s="84">
        <f t="shared" si="0"/>
        <v>0</v>
      </c>
      <c r="E14" s="95">
        <v>0</v>
      </c>
      <c r="F14" s="95">
        <v>0</v>
      </c>
      <c r="G14" s="84">
        <f t="shared" si="1"/>
        <v>0</v>
      </c>
    </row>
    <row r="15" spans="1:8">
      <c r="A15" s="37" t="s">
        <v>580</v>
      </c>
      <c r="B15" s="95">
        <v>0</v>
      </c>
      <c r="C15" s="95">
        <v>0</v>
      </c>
      <c r="D15" s="84">
        <f t="shared" si="0"/>
        <v>0</v>
      </c>
      <c r="E15" s="95">
        <v>0</v>
      </c>
      <c r="F15" s="95">
        <v>0</v>
      </c>
      <c r="G15" s="84">
        <f t="shared" si="1"/>
        <v>0</v>
      </c>
    </row>
    <row r="16" spans="1:8">
      <c r="A16" s="184" t="s">
        <v>581</v>
      </c>
      <c r="B16" s="84">
        <f>SUM(B17:B27)</f>
        <v>0</v>
      </c>
      <c r="C16" s="84">
        <f>SUM(C17:C27)</f>
        <v>0</v>
      </c>
      <c r="D16" s="84">
        <f>SUM(D17:D27)</f>
        <v>0</v>
      </c>
      <c r="E16" s="84">
        <f>SUM(E17:E27)</f>
        <v>0</v>
      </c>
      <c r="F16" s="84">
        <f>SUM(F17:F27)</f>
        <v>0</v>
      </c>
      <c r="G16" s="84">
        <f t="shared" si="1"/>
        <v>0</v>
      </c>
    </row>
    <row r="17" spans="1:7">
      <c r="A17" s="40" t="s">
        <v>582</v>
      </c>
      <c r="B17" s="95">
        <v>0</v>
      </c>
      <c r="C17" s="95">
        <v>0</v>
      </c>
      <c r="D17" s="84">
        <f t="shared" ref="D17:D27" si="2">B17+C17</f>
        <v>0</v>
      </c>
      <c r="E17" s="95">
        <v>0</v>
      </c>
      <c r="F17" s="95">
        <v>0</v>
      </c>
      <c r="G17" s="84">
        <f t="shared" si="1"/>
        <v>0</v>
      </c>
    </row>
    <row r="18" spans="1:7">
      <c r="A18" s="40" t="s">
        <v>583</v>
      </c>
      <c r="B18" s="84"/>
      <c r="C18" s="84"/>
      <c r="D18" s="84">
        <f t="shared" si="2"/>
        <v>0</v>
      </c>
      <c r="E18" s="84"/>
      <c r="F18" s="84"/>
      <c r="G18" s="84">
        <f t="shared" si="1"/>
        <v>0</v>
      </c>
    </row>
    <row r="19" spans="1:7">
      <c r="A19" s="40" t="s">
        <v>584</v>
      </c>
      <c r="B19" s="84"/>
      <c r="C19" s="84"/>
      <c r="D19" s="84">
        <f t="shared" si="2"/>
        <v>0</v>
      </c>
      <c r="E19" s="84"/>
      <c r="F19" s="84"/>
      <c r="G19" s="84">
        <f t="shared" si="1"/>
        <v>0</v>
      </c>
    </row>
    <row r="20" spans="1:7">
      <c r="A20" s="40" t="s">
        <v>585</v>
      </c>
      <c r="B20" s="84"/>
      <c r="C20" s="84"/>
      <c r="D20" s="84">
        <f t="shared" si="2"/>
        <v>0</v>
      </c>
      <c r="E20" s="84"/>
      <c r="F20" s="84"/>
      <c r="G20" s="84">
        <f t="shared" si="1"/>
        <v>0</v>
      </c>
    </row>
    <row r="21" spans="1:7">
      <c r="A21" s="40" t="s">
        <v>586</v>
      </c>
      <c r="B21" s="84"/>
      <c r="C21" s="84"/>
      <c r="D21" s="84">
        <f t="shared" si="2"/>
        <v>0</v>
      </c>
      <c r="E21" s="84"/>
      <c r="F21" s="84"/>
      <c r="G21" s="84">
        <f t="shared" si="1"/>
        <v>0</v>
      </c>
    </row>
    <row r="22" spans="1:7">
      <c r="A22" s="40" t="s">
        <v>587</v>
      </c>
      <c r="B22" s="84"/>
      <c r="C22" s="84"/>
      <c r="D22" s="84">
        <f t="shared" si="2"/>
        <v>0</v>
      </c>
      <c r="E22" s="84"/>
      <c r="F22" s="84"/>
      <c r="G22" s="84">
        <f t="shared" si="1"/>
        <v>0</v>
      </c>
    </row>
    <row r="23" spans="1:7">
      <c r="A23" s="40" t="s">
        <v>588</v>
      </c>
      <c r="B23" s="84"/>
      <c r="C23" s="84"/>
      <c r="D23" s="84">
        <f t="shared" si="2"/>
        <v>0</v>
      </c>
      <c r="E23" s="84"/>
      <c r="F23" s="84"/>
      <c r="G23" s="84">
        <f t="shared" si="1"/>
        <v>0</v>
      </c>
    </row>
    <row r="24" spans="1:7">
      <c r="A24" s="40" t="s">
        <v>589</v>
      </c>
      <c r="B24" s="84"/>
      <c r="C24" s="84"/>
      <c r="D24" s="84">
        <f t="shared" si="2"/>
        <v>0</v>
      </c>
      <c r="E24" s="84"/>
      <c r="F24" s="84"/>
      <c r="G24" s="84">
        <f t="shared" si="1"/>
        <v>0</v>
      </c>
    </row>
    <row r="25" spans="1:7">
      <c r="A25" s="40" t="s">
        <v>590</v>
      </c>
      <c r="B25" s="84"/>
      <c r="C25" s="84"/>
      <c r="D25" s="84">
        <f t="shared" si="2"/>
        <v>0</v>
      </c>
      <c r="E25" s="84"/>
      <c r="F25" s="84"/>
      <c r="G25" s="84">
        <f t="shared" si="1"/>
        <v>0</v>
      </c>
    </row>
    <row r="26" spans="1:7">
      <c r="A26" s="40" t="s">
        <v>591</v>
      </c>
      <c r="B26" s="84"/>
      <c r="C26" s="84"/>
      <c r="D26" s="84">
        <f t="shared" si="2"/>
        <v>0</v>
      </c>
      <c r="E26" s="84"/>
      <c r="F26" s="84"/>
      <c r="G26" s="84">
        <f t="shared" si="1"/>
        <v>0</v>
      </c>
    </row>
    <row r="27" spans="1:7">
      <c r="A27" s="40" t="s">
        <v>592</v>
      </c>
      <c r="B27" s="84"/>
      <c r="C27" s="84"/>
      <c r="D27" s="84">
        <f t="shared" si="2"/>
        <v>0</v>
      </c>
      <c r="E27" s="84"/>
      <c r="F27" s="84"/>
      <c r="G27" s="84">
        <f t="shared" si="1"/>
        <v>0</v>
      </c>
    </row>
    <row r="28" spans="1:7">
      <c r="A28" s="37" t="s">
        <v>593</v>
      </c>
      <c r="B28" s="84">
        <f>SUM(B29:B33)</f>
        <v>0</v>
      </c>
      <c r="C28" s="84">
        <f>SUM(C29:C33)</f>
        <v>0</v>
      </c>
      <c r="D28" s="84">
        <f>SUM(D29:D33)</f>
        <v>0</v>
      </c>
      <c r="E28" s="84">
        <f>SUM(E29:E33)</f>
        <v>0</v>
      </c>
      <c r="F28" s="84">
        <f>SUM(F29:F33)</f>
        <v>0</v>
      </c>
      <c r="G28" s="84">
        <f t="shared" si="1"/>
        <v>0</v>
      </c>
    </row>
    <row r="29" spans="1:7">
      <c r="A29" s="40" t="s">
        <v>594</v>
      </c>
      <c r="B29" s="95">
        <v>0</v>
      </c>
      <c r="C29" s="95">
        <v>0</v>
      </c>
      <c r="D29" s="84">
        <f t="shared" ref="D29:D36" si="3">B29+C29</f>
        <v>0</v>
      </c>
      <c r="E29" s="95">
        <v>0</v>
      </c>
      <c r="F29" s="95">
        <v>0</v>
      </c>
      <c r="G29" s="84">
        <f t="shared" si="1"/>
        <v>0</v>
      </c>
    </row>
    <row r="30" spans="1:7">
      <c r="A30" s="40" t="s">
        <v>595</v>
      </c>
      <c r="B30" s="84"/>
      <c r="C30" s="84"/>
      <c r="D30" s="84">
        <f t="shared" si="3"/>
        <v>0</v>
      </c>
      <c r="E30" s="84"/>
      <c r="F30" s="84"/>
      <c r="G30" s="84">
        <f t="shared" si="1"/>
        <v>0</v>
      </c>
    </row>
    <row r="31" spans="1:7">
      <c r="A31" s="40" t="s">
        <v>596</v>
      </c>
      <c r="B31" s="84"/>
      <c r="C31" s="84"/>
      <c r="D31" s="84">
        <f t="shared" si="3"/>
        <v>0</v>
      </c>
      <c r="E31" s="84"/>
      <c r="F31" s="84"/>
      <c r="G31" s="84">
        <f t="shared" si="1"/>
        <v>0</v>
      </c>
    </row>
    <row r="32" spans="1:7">
      <c r="A32" s="40" t="s">
        <v>597</v>
      </c>
      <c r="B32" s="84"/>
      <c r="C32" s="84"/>
      <c r="D32" s="84">
        <f t="shared" si="3"/>
        <v>0</v>
      </c>
      <c r="E32" s="84"/>
      <c r="F32" s="84"/>
      <c r="G32" s="84">
        <f t="shared" si="1"/>
        <v>0</v>
      </c>
    </row>
    <row r="33" spans="1:8">
      <c r="A33" s="40" t="s">
        <v>598</v>
      </c>
      <c r="B33" s="84"/>
      <c r="C33" s="84"/>
      <c r="D33" s="84">
        <f t="shared" si="3"/>
        <v>0</v>
      </c>
      <c r="E33" s="84"/>
      <c r="F33" s="84"/>
      <c r="G33" s="84">
        <f t="shared" si="1"/>
        <v>0</v>
      </c>
    </row>
    <row r="34" spans="1:8">
      <c r="A34" s="37" t="s">
        <v>599</v>
      </c>
      <c r="B34" s="95">
        <v>0</v>
      </c>
      <c r="C34" s="95">
        <v>0</v>
      </c>
      <c r="D34" s="84">
        <f t="shared" si="3"/>
        <v>0</v>
      </c>
      <c r="E34" s="95">
        <v>0</v>
      </c>
      <c r="F34" s="95">
        <v>0</v>
      </c>
      <c r="G34" s="84">
        <f t="shared" si="1"/>
        <v>0</v>
      </c>
    </row>
    <row r="35" spans="1:8">
      <c r="A35" s="37" t="s">
        <v>600</v>
      </c>
      <c r="B35" s="84">
        <f>B36</f>
        <v>7265001</v>
      </c>
      <c r="C35" s="84">
        <f>C36</f>
        <v>0</v>
      </c>
      <c r="D35" s="84">
        <f t="shared" si="3"/>
        <v>7265001</v>
      </c>
      <c r="E35" s="84">
        <f>E36</f>
        <v>0</v>
      </c>
      <c r="F35" s="84">
        <f>F36</f>
        <v>0</v>
      </c>
      <c r="G35" s="84">
        <f t="shared" si="1"/>
        <v>-7265001</v>
      </c>
    </row>
    <row r="36" spans="1:8">
      <c r="A36" s="40" t="s">
        <v>601</v>
      </c>
      <c r="B36" s="95">
        <v>7265001</v>
      </c>
      <c r="C36" s="95">
        <v>0</v>
      </c>
      <c r="D36" s="84">
        <f t="shared" si="3"/>
        <v>7265001</v>
      </c>
      <c r="E36" s="95">
        <v>0</v>
      </c>
      <c r="F36" s="95">
        <v>0</v>
      </c>
      <c r="G36" s="84">
        <f t="shared" si="1"/>
        <v>-7265001</v>
      </c>
    </row>
    <row r="37" spans="1:8">
      <c r="A37" s="37" t="s">
        <v>602</v>
      </c>
      <c r="B37" s="84">
        <f>B38+B39</f>
        <v>0</v>
      </c>
      <c r="C37" s="84">
        <f>C38+C39</f>
        <v>0</v>
      </c>
      <c r="D37" s="84">
        <f>D38+D39</f>
        <v>0</v>
      </c>
      <c r="E37" s="84">
        <f>E38+E39</f>
        <v>0</v>
      </c>
      <c r="F37" s="84">
        <f>F38+F39</f>
        <v>0</v>
      </c>
      <c r="G37" s="84">
        <f t="shared" si="1"/>
        <v>0</v>
      </c>
    </row>
    <row r="38" spans="1:8">
      <c r="A38" s="40" t="s">
        <v>603</v>
      </c>
      <c r="B38" s="84"/>
      <c r="C38" s="84"/>
      <c r="D38" s="84">
        <f>B38+C38</f>
        <v>0</v>
      </c>
      <c r="E38" s="84"/>
      <c r="F38" s="84"/>
      <c r="G38" s="84">
        <f t="shared" si="1"/>
        <v>0</v>
      </c>
    </row>
    <row r="39" spans="1:8">
      <c r="A39" s="40" t="s">
        <v>604</v>
      </c>
      <c r="B39" s="84"/>
      <c r="C39" s="84"/>
      <c r="D39" s="84">
        <f>B39+C39</f>
        <v>0</v>
      </c>
      <c r="E39" s="84"/>
      <c r="F39" s="84"/>
      <c r="G39" s="84">
        <f t="shared" si="1"/>
        <v>0</v>
      </c>
    </row>
    <row r="40" spans="1:8">
      <c r="A40" s="38"/>
      <c r="B40" s="84"/>
      <c r="C40" s="84"/>
      <c r="D40" s="84"/>
      <c r="E40" s="84"/>
      <c r="F40" s="84"/>
      <c r="G40" s="84"/>
    </row>
    <row r="41" spans="1:8">
      <c r="A41" s="39" t="s">
        <v>605</v>
      </c>
      <c r="B41" s="86">
        <f t="shared" ref="B41:G41" si="4">B9+B10+B11+B12+B13+B14+B15+B16+B28++B34+B35+B37</f>
        <v>60215913.920000002</v>
      </c>
      <c r="C41" s="86">
        <f t="shared" si="4"/>
        <v>0</v>
      </c>
      <c r="D41" s="86">
        <f t="shared" si="4"/>
        <v>60215913.920000002</v>
      </c>
      <c r="E41" s="86">
        <f t="shared" si="4"/>
        <v>49919907.75</v>
      </c>
      <c r="F41" s="86">
        <f t="shared" si="4"/>
        <v>49919907.75</v>
      </c>
      <c r="G41" s="86">
        <f t="shared" si="4"/>
        <v>-10296006.17</v>
      </c>
    </row>
    <row r="42" spans="1:8">
      <c r="A42" s="39" t="s">
        <v>606</v>
      </c>
      <c r="B42" s="185"/>
      <c r="C42" s="185"/>
      <c r="D42" s="185"/>
      <c r="E42" s="185"/>
      <c r="F42" s="185"/>
      <c r="G42" s="86">
        <f>IF((F41-B41)&lt;0,0,(F41-B41))</f>
        <v>0</v>
      </c>
      <c r="H42" s="183"/>
    </row>
    <row r="43" spans="1:8">
      <c r="A43" s="38"/>
      <c r="B43" s="85"/>
      <c r="C43" s="85"/>
      <c r="D43" s="85"/>
      <c r="E43" s="85"/>
      <c r="F43" s="85"/>
      <c r="G43" s="85"/>
    </row>
    <row r="44" spans="1:8">
      <c r="A44" s="39" t="s">
        <v>607</v>
      </c>
      <c r="B44" s="85"/>
      <c r="C44" s="85"/>
      <c r="D44" s="85"/>
      <c r="E44" s="85"/>
      <c r="F44" s="85"/>
      <c r="G44" s="85"/>
    </row>
    <row r="45" spans="1:8">
      <c r="A45" s="37" t="s">
        <v>608</v>
      </c>
      <c r="B45" s="84">
        <f>SUM(B46:B53)</f>
        <v>0</v>
      </c>
      <c r="C45" s="84">
        <f>SUM(C46:C53)</f>
        <v>0</v>
      </c>
      <c r="D45" s="84">
        <f>SUM(D46:D53)</f>
        <v>0</v>
      </c>
      <c r="E45" s="84">
        <f>SUM(E46:E53)</f>
        <v>0</v>
      </c>
      <c r="F45" s="84">
        <f>SUM(F46:F53)</f>
        <v>0</v>
      </c>
      <c r="G45" s="84">
        <f>F45-B45</f>
        <v>0</v>
      </c>
    </row>
    <row r="46" spans="1:8">
      <c r="A46" s="32" t="s">
        <v>609</v>
      </c>
      <c r="B46" s="84"/>
      <c r="C46" s="84"/>
      <c r="D46" s="84">
        <f>B46+C46</f>
        <v>0</v>
      </c>
      <c r="E46" s="84"/>
      <c r="F46" s="84"/>
      <c r="G46" s="84">
        <f>F46-B46</f>
        <v>0</v>
      </c>
    </row>
    <row r="47" spans="1:8">
      <c r="A47" s="32" t="s">
        <v>610</v>
      </c>
      <c r="B47" s="84"/>
      <c r="C47" s="84"/>
      <c r="D47" s="84">
        <f t="shared" ref="D47:D53" si="5">B47+C47</f>
        <v>0</v>
      </c>
      <c r="E47" s="84"/>
      <c r="F47" s="84"/>
      <c r="G47" s="84">
        <f>F47-B47</f>
        <v>0</v>
      </c>
    </row>
    <row r="48" spans="1:8">
      <c r="A48" s="32" t="s">
        <v>611</v>
      </c>
      <c r="B48" s="95">
        <v>0</v>
      </c>
      <c r="C48" s="95">
        <v>0</v>
      </c>
      <c r="D48" s="84">
        <f t="shared" si="5"/>
        <v>0</v>
      </c>
      <c r="E48" s="95">
        <v>0</v>
      </c>
      <c r="F48" s="95">
        <v>0</v>
      </c>
      <c r="G48" s="84">
        <f>F48-B48</f>
        <v>0</v>
      </c>
    </row>
    <row r="49" spans="1:7" ht="30">
      <c r="A49" s="32" t="s">
        <v>612</v>
      </c>
      <c r="B49" s="95">
        <v>0</v>
      </c>
      <c r="C49" s="95">
        <v>0</v>
      </c>
      <c r="D49" s="84">
        <f t="shared" si="5"/>
        <v>0</v>
      </c>
      <c r="E49" s="95">
        <v>0</v>
      </c>
      <c r="F49" s="95">
        <v>0</v>
      </c>
      <c r="G49" s="84">
        <f>F49-B49</f>
        <v>0</v>
      </c>
    </row>
    <row r="50" spans="1:7">
      <c r="A50" s="32" t="s">
        <v>613</v>
      </c>
      <c r="B50" s="84"/>
      <c r="C50" s="84"/>
      <c r="D50" s="84">
        <f t="shared" si="5"/>
        <v>0</v>
      </c>
      <c r="E50" s="84"/>
      <c r="F50" s="84"/>
      <c r="G50" s="84">
        <f t="shared" ref="G50:G63" si="6">F50-B50</f>
        <v>0</v>
      </c>
    </row>
    <row r="51" spans="1:7">
      <c r="A51" s="32" t="s">
        <v>614</v>
      </c>
      <c r="B51" s="84"/>
      <c r="C51" s="84"/>
      <c r="D51" s="84">
        <f t="shared" si="5"/>
        <v>0</v>
      </c>
      <c r="E51" s="84"/>
      <c r="F51" s="84"/>
      <c r="G51" s="84">
        <f t="shared" si="6"/>
        <v>0</v>
      </c>
    </row>
    <row r="52" spans="1:7" ht="30">
      <c r="A52" s="24" t="s">
        <v>615</v>
      </c>
      <c r="B52" s="84"/>
      <c r="C52" s="84"/>
      <c r="D52" s="84">
        <f t="shared" si="5"/>
        <v>0</v>
      </c>
      <c r="E52" s="84"/>
      <c r="F52" s="84"/>
      <c r="G52" s="84">
        <f t="shared" si="6"/>
        <v>0</v>
      </c>
    </row>
    <row r="53" spans="1:7">
      <c r="A53" s="40" t="s">
        <v>616</v>
      </c>
      <c r="B53" s="84"/>
      <c r="C53" s="84"/>
      <c r="D53" s="84">
        <f t="shared" si="5"/>
        <v>0</v>
      </c>
      <c r="E53" s="84"/>
      <c r="F53" s="84"/>
      <c r="G53" s="84">
        <f t="shared" si="6"/>
        <v>0</v>
      </c>
    </row>
    <row r="54" spans="1:7">
      <c r="A54" s="37" t="s">
        <v>617</v>
      </c>
      <c r="B54" s="84">
        <f>SUM(B55:B58)</f>
        <v>0</v>
      </c>
      <c r="C54" s="84">
        <f>SUM(C55:C58)</f>
        <v>0</v>
      </c>
      <c r="D54" s="84">
        <f>SUM(D55:D58)</f>
        <v>0</v>
      </c>
      <c r="E54" s="84">
        <f>SUM(E55:E58)</f>
        <v>0</v>
      </c>
      <c r="F54" s="84">
        <f>SUM(F55:F58)</f>
        <v>0</v>
      </c>
      <c r="G54" s="84">
        <f t="shared" si="6"/>
        <v>0</v>
      </c>
    </row>
    <row r="55" spans="1:7">
      <c r="A55" s="24" t="s">
        <v>618</v>
      </c>
      <c r="B55" s="84"/>
      <c r="C55" s="84"/>
      <c r="D55" s="84">
        <f>B55+C55</f>
        <v>0</v>
      </c>
      <c r="E55" s="84"/>
      <c r="F55" s="84"/>
      <c r="G55" s="84">
        <f t="shared" si="6"/>
        <v>0</v>
      </c>
    </row>
    <row r="56" spans="1:7">
      <c r="A56" s="32" t="s">
        <v>619</v>
      </c>
      <c r="B56" s="84"/>
      <c r="C56" s="84"/>
      <c r="D56" s="84">
        <f>B56+C56</f>
        <v>0</v>
      </c>
      <c r="E56" s="84"/>
      <c r="F56" s="84"/>
      <c r="G56" s="84">
        <f t="shared" si="6"/>
        <v>0</v>
      </c>
    </row>
    <row r="57" spans="1:7">
      <c r="A57" s="32" t="s">
        <v>620</v>
      </c>
      <c r="B57" s="84"/>
      <c r="C57" s="84"/>
      <c r="D57" s="84">
        <f>B57+C57</f>
        <v>0</v>
      </c>
      <c r="E57" s="84"/>
      <c r="F57" s="84"/>
      <c r="G57" s="84">
        <f t="shared" si="6"/>
        <v>0</v>
      </c>
    </row>
    <row r="58" spans="1:7">
      <c r="A58" s="24" t="s">
        <v>621</v>
      </c>
      <c r="B58" s="95">
        <v>0</v>
      </c>
      <c r="C58" s="95">
        <v>0</v>
      </c>
      <c r="D58" s="84">
        <f>B58+C58</f>
        <v>0</v>
      </c>
      <c r="E58" s="95">
        <v>0</v>
      </c>
      <c r="F58" s="95">
        <v>0</v>
      </c>
      <c r="G58" s="84">
        <f t="shared" si="6"/>
        <v>0</v>
      </c>
    </row>
    <row r="59" spans="1:7">
      <c r="A59" s="37" t="s">
        <v>622</v>
      </c>
      <c r="B59" s="84">
        <f>B60+B61</f>
        <v>0</v>
      </c>
      <c r="C59" s="84">
        <f>C60+C61</f>
        <v>0</v>
      </c>
      <c r="D59" s="84">
        <f>D60+D61</f>
        <v>0</v>
      </c>
      <c r="E59" s="84">
        <f>E60+E61</f>
        <v>0</v>
      </c>
      <c r="F59" s="84">
        <f>F60+F61</f>
        <v>0</v>
      </c>
      <c r="G59" s="84">
        <f t="shared" si="6"/>
        <v>0</v>
      </c>
    </row>
    <row r="60" spans="1:7">
      <c r="A60" s="32" t="s">
        <v>623</v>
      </c>
      <c r="B60" s="84"/>
      <c r="C60" s="84"/>
      <c r="D60" s="84">
        <f>B60+C60</f>
        <v>0</v>
      </c>
      <c r="E60" s="84"/>
      <c r="F60" s="84"/>
      <c r="G60" s="84">
        <f t="shared" si="6"/>
        <v>0</v>
      </c>
    </row>
    <row r="61" spans="1:7">
      <c r="A61" s="32" t="s">
        <v>624</v>
      </c>
      <c r="B61" s="84"/>
      <c r="C61" s="84"/>
      <c r="D61" s="84">
        <f>B61+C61</f>
        <v>0</v>
      </c>
      <c r="E61" s="84"/>
      <c r="F61" s="84"/>
      <c r="G61" s="84">
        <f t="shared" si="6"/>
        <v>0</v>
      </c>
    </row>
    <row r="62" spans="1:7">
      <c r="A62" s="37" t="s">
        <v>625</v>
      </c>
      <c r="B62" s="84"/>
      <c r="C62" s="84"/>
      <c r="D62" s="84">
        <f>B62+C62</f>
        <v>0</v>
      </c>
      <c r="E62" s="84"/>
      <c r="F62" s="84"/>
      <c r="G62" s="84">
        <f t="shared" si="6"/>
        <v>0</v>
      </c>
    </row>
    <row r="63" spans="1:7">
      <c r="A63" s="37" t="s">
        <v>626</v>
      </c>
      <c r="B63" s="84"/>
      <c r="C63" s="84"/>
      <c r="D63" s="84">
        <f>B63+C63</f>
        <v>0</v>
      </c>
      <c r="E63" s="84"/>
      <c r="F63" s="84"/>
      <c r="G63" s="84">
        <f t="shared" si="6"/>
        <v>0</v>
      </c>
    </row>
    <row r="64" spans="1:7">
      <c r="A64" s="38"/>
      <c r="B64" s="85"/>
      <c r="C64" s="85"/>
      <c r="D64" s="85"/>
      <c r="E64" s="85"/>
      <c r="F64" s="85"/>
      <c r="G64" s="85"/>
    </row>
    <row r="65" spans="1:7">
      <c r="A65" s="39" t="s">
        <v>627</v>
      </c>
      <c r="B65" s="86">
        <f>B45+B54+B59+B62+B63</f>
        <v>0</v>
      </c>
      <c r="C65" s="86">
        <f>C45+C54+C59+C62+C63</f>
        <v>0</v>
      </c>
      <c r="D65" s="86">
        <f>D45+D54+D59+D62+D63</f>
        <v>0</v>
      </c>
      <c r="E65" s="86">
        <f>E45+E54+E59+E62+E63</f>
        <v>0</v>
      </c>
      <c r="F65" s="86">
        <f>F45+F54+F59+F62+F63</f>
        <v>0</v>
      </c>
      <c r="G65" s="86">
        <f>F65-B65</f>
        <v>0</v>
      </c>
    </row>
    <row r="66" spans="1:7">
      <c r="A66" s="38"/>
      <c r="B66" s="85"/>
      <c r="C66" s="85"/>
      <c r="D66" s="85"/>
      <c r="E66" s="85"/>
      <c r="F66" s="85"/>
      <c r="G66" s="85"/>
    </row>
    <row r="67" spans="1:7">
      <c r="A67" s="39" t="s">
        <v>628</v>
      </c>
      <c r="B67" s="86">
        <f t="shared" ref="B67:G67" si="7">B68</f>
        <v>0</v>
      </c>
      <c r="C67" s="86">
        <f t="shared" si="7"/>
        <v>0</v>
      </c>
      <c r="D67" s="86">
        <f t="shared" si="7"/>
        <v>0</v>
      </c>
      <c r="E67" s="86">
        <f t="shared" si="7"/>
        <v>0</v>
      </c>
      <c r="F67" s="86">
        <f t="shared" si="7"/>
        <v>0</v>
      </c>
      <c r="G67" s="86">
        <f t="shared" si="7"/>
        <v>0</v>
      </c>
    </row>
    <row r="68" spans="1:7">
      <c r="A68" s="37" t="s">
        <v>629</v>
      </c>
      <c r="B68" s="95">
        <v>0</v>
      </c>
      <c r="C68" s="95">
        <v>0</v>
      </c>
      <c r="D68" s="84">
        <f>B68+C68</f>
        <v>0</v>
      </c>
      <c r="E68" s="95">
        <v>0</v>
      </c>
      <c r="F68" s="95">
        <v>0</v>
      </c>
      <c r="G68" s="84">
        <f>F68-B68</f>
        <v>0</v>
      </c>
    </row>
    <row r="69" spans="1:7">
      <c r="A69" s="38"/>
      <c r="B69" s="85"/>
      <c r="C69" s="85"/>
      <c r="D69" s="85"/>
      <c r="E69" s="85"/>
      <c r="F69" s="85"/>
      <c r="G69" s="85"/>
    </row>
    <row r="70" spans="1:7">
      <c r="A70" s="39" t="s">
        <v>630</v>
      </c>
      <c r="B70" s="86">
        <f t="shared" ref="B70:G70" si="8">B41+B65+B67</f>
        <v>60215913.920000002</v>
      </c>
      <c r="C70" s="86">
        <f t="shared" si="8"/>
        <v>0</v>
      </c>
      <c r="D70" s="86">
        <f t="shared" si="8"/>
        <v>60215913.920000002</v>
      </c>
      <c r="E70" s="86">
        <f t="shared" si="8"/>
        <v>49919907.75</v>
      </c>
      <c r="F70" s="86">
        <f t="shared" si="8"/>
        <v>49919907.75</v>
      </c>
      <c r="G70" s="86">
        <f t="shared" si="8"/>
        <v>-10296006.17</v>
      </c>
    </row>
    <row r="71" spans="1:7">
      <c r="A71" s="38"/>
      <c r="B71" s="85"/>
      <c r="C71" s="85"/>
      <c r="D71" s="85"/>
      <c r="E71" s="85"/>
      <c r="F71" s="85"/>
      <c r="G71" s="85"/>
    </row>
    <row r="72" spans="1:7">
      <c r="A72" s="39" t="s">
        <v>631</v>
      </c>
      <c r="B72" s="85"/>
      <c r="C72" s="85"/>
      <c r="D72" s="85"/>
      <c r="E72" s="85"/>
      <c r="F72" s="85"/>
      <c r="G72" s="85"/>
    </row>
    <row r="73" spans="1:7" ht="30">
      <c r="A73" s="186" t="s">
        <v>632</v>
      </c>
      <c r="B73" s="95">
        <v>0</v>
      </c>
      <c r="C73" s="95">
        <v>0</v>
      </c>
      <c r="D73" s="84">
        <f>B73+C73</f>
        <v>0</v>
      </c>
      <c r="E73" s="95">
        <v>0</v>
      </c>
      <c r="F73" s="95">
        <v>0</v>
      </c>
      <c r="G73" s="84">
        <f>F73-B73</f>
        <v>0</v>
      </c>
    </row>
    <row r="74" spans="1:7" ht="30">
      <c r="A74" s="186" t="s">
        <v>633</v>
      </c>
      <c r="B74" s="95">
        <v>0</v>
      </c>
      <c r="C74" s="95">
        <v>0</v>
      </c>
      <c r="D74" s="84">
        <f>B74+C74</f>
        <v>0</v>
      </c>
      <c r="E74" s="95">
        <v>0</v>
      </c>
      <c r="F74" s="95">
        <v>0</v>
      </c>
      <c r="G74" s="84">
        <f>F74-B74</f>
        <v>0</v>
      </c>
    </row>
    <row r="75" spans="1:7">
      <c r="A75" s="167" t="s">
        <v>634</v>
      </c>
      <c r="B75" s="86">
        <f t="shared" ref="B75:G75" si="9">B73+B74</f>
        <v>0</v>
      </c>
      <c r="C75" s="86">
        <f t="shared" si="9"/>
        <v>0</v>
      </c>
      <c r="D75" s="86">
        <f t="shared" si="9"/>
        <v>0</v>
      </c>
      <c r="E75" s="86">
        <f t="shared" si="9"/>
        <v>0</v>
      </c>
      <c r="F75" s="86">
        <f t="shared" si="9"/>
        <v>0</v>
      </c>
      <c r="G75" s="86">
        <f t="shared" si="9"/>
        <v>0</v>
      </c>
    </row>
    <row r="76" spans="1:7">
      <c r="A76" s="29"/>
      <c r="B76" s="157"/>
      <c r="C76" s="157"/>
      <c r="D76" s="157"/>
      <c r="E76" s="157"/>
      <c r="F76" s="157"/>
      <c r="G76" s="157"/>
    </row>
    <row r="77" spans="1:7">
      <c r="B77" s="187"/>
      <c r="C77" s="187"/>
      <c r="D77" s="187"/>
      <c r="E77" s="187"/>
      <c r="F77" s="187"/>
      <c r="G77" s="187"/>
    </row>
    <row r="78" spans="1:7">
      <c r="B78" s="187"/>
      <c r="C78" s="187"/>
      <c r="D78" s="187">
        <f>B78+C78</f>
        <v>0</v>
      </c>
      <c r="E78" s="187"/>
      <c r="F78" s="187"/>
      <c r="G78" s="188">
        <f>B78-F78</f>
        <v>0</v>
      </c>
    </row>
    <row r="79" spans="1:7">
      <c r="B79" s="187"/>
      <c r="C79" s="187"/>
      <c r="D79" s="187"/>
      <c r="E79" s="187"/>
      <c r="F79" s="187"/>
      <c r="G79" s="188"/>
    </row>
    <row r="80" spans="1:7">
      <c r="B80" s="189"/>
      <c r="C80" s="189"/>
      <c r="D80" s="189"/>
      <c r="E80" s="189"/>
      <c r="F80" s="189"/>
      <c r="G80" s="189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zoomScale="85" zoomScaleNormal="85" workbookViewId="0">
      <selection activeCell="B9" sqref="B9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209" t="s">
        <v>0</v>
      </c>
      <c r="B1" s="205"/>
      <c r="C1" s="205"/>
      <c r="D1" s="205"/>
      <c r="E1" s="205"/>
      <c r="F1" s="205"/>
      <c r="G1" s="205"/>
    </row>
    <row r="2" spans="1:8">
      <c r="A2" s="212" t="s">
        <v>339</v>
      </c>
      <c r="B2" s="212"/>
      <c r="C2" s="212"/>
      <c r="D2" s="212"/>
      <c r="E2" s="212"/>
      <c r="F2" s="212"/>
      <c r="G2" s="212"/>
    </row>
    <row r="3" spans="1:8">
      <c r="A3" s="213" t="s">
        <v>1</v>
      </c>
      <c r="B3" s="213"/>
      <c r="C3" s="213"/>
      <c r="D3" s="213"/>
      <c r="E3" s="213"/>
      <c r="F3" s="213"/>
      <c r="G3" s="213"/>
    </row>
    <row r="4" spans="1:8">
      <c r="A4" s="213" t="s">
        <v>2</v>
      </c>
      <c r="B4" s="213"/>
      <c r="C4" s="213"/>
      <c r="D4" s="213"/>
      <c r="E4" s="213"/>
      <c r="F4" s="213"/>
      <c r="G4" s="213"/>
    </row>
    <row r="5" spans="1:8">
      <c r="A5" s="214" t="s">
        <v>340</v>
      </c>
      <c r="B5" s="214"/>
      <c r="C5" s="214"/>
      <c r="D5" s="214"/>
      <c r="E5" s="214"/>
      <c r="F5" s="214"/>
      <c r="G5" s="214"/>
    </row>
    <row r="6" spans="1:8">
      <c r="A6" s="207" t="s">
        <v>3</v>
      </c>
      <c r="B6" s="207"/>
      <c r="C6" s="207"/>
      <c r="D6" s="207"/>
      <c r="E6" s="207"/>
      <c r="F6" s="207"/>
      <c r="G6" s="207"/>
    </row>
    <row r="7" spans="1:8">
      <c r="A7" s="210" t="s">
        <v>4</v>
      </c>
      <c r="B7" s="210" t="s">
        <v>5</v>
      </c>
      <c r="C7" s="210"/>
      <c r="D7" s="210"/>
      <c r="E7" s="210"/>
      <c r="F7" s="210"/>
      <c r="G7" s="211" t="s">
        <v>6</v>
      </c>
    </row>
    <row r="8" spans="1:8" ht="30">
      <c r="A8" s="210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210"/>
    </row>
    <row r="9" spans="1:8">
      <c r="A9" s="7" t="s">
        <v>12</v>
      </c>
      <c r="B9" s="88">
        <f t="shared" ref="B9:G9" si="0">B10+B18+B189+B28+B38+B48+B58+B62+B71+B75</f>
        <v>60315913.920000002</v>
      </c>
      <c r="C9" s="88">
        <f t="shared" si="0"/>
        <v>0</v>
      </c>
      <c r="D9" s="88">
        <f t="shared" si="0"/>
        <v>60315913.920000002</v>
      </c>
      <c r="E9" s="88">
        <f t="shared" si="0"/>
        <v>41615341.940000005</v>
      </c>
      <c r="F9" s="88">
        <f t="shared" si="0"/>
        <v>41563227.82</v>
      </c>
      <c r="G9" s="88">
        <f t="shared" si="0"/>
        <v>18700571.980000004</v>
      </c>
    </row>
    <row r="10" spans="1:8">
      <c r="A10" s="8" t="s">
        <v>13</v>
      </c>
      <c r="B10" s="89">
        <f t="shared" ref="B10:G10" si="1">SUM(B11:B17)</f>
        <v>21086842.25</v>
      </c>
      <c r="C10" s="89">
        <f t="shared" si="1"/>
        <v>523048.96000000002</v>
      </c>
      <c r="D10" s="89">
        <f t="shared" si="1"/>
        <v>21609891.210000001</v>
      </c>
      <c r="E10" s="89">
        <f t="shared" si="1"/>
        <v>19117725.91</v>
      </c>
      <c r="F10" s="89">
        <f t="shared" si="1"/>
        <v>19117725.91</v>
      </c>
      <c r="G10" s="89">
        <f t="shared" si="1"/>
        <v>2492165.3000000007</v>
      </c>
    </row>
    <row r="11" spans="1:8">
      <c r="A11" s="9" t="s">
        <v>14</v>
      </c>
      <c r="B11" s="93">
        <v>11701811.84</v>
      </c>
      <c r="C11" s="93">
        <v>0</v>
      </c>
      <c r="D11" s="89">
        <f>B11+C11</f>
        <v>11701811.84</v>
      </c>
      <c r="E11" s="93">
        <v>10570824.439999999</v>
      </c>
      <c r="F11" s="93">
        <v>10570824.439999999</v>
      </c>
      <c r="G11" s="89">
        <f>D11-E11</f>
        <v>1130987.4000000004</v>
      </c>
      <c r="H11" s="45" t="s">
        <v>161</v>
      </c>
    </row>
    <row r="12" spans="1:8">
      <c r="A12" s="9" t="s">
        <v>15</v>
      </c>
      <c r="B12" s="93">
        <v>1302936.6499999999</v>
      </c>
      <c r="C12" s="93">
        <v>37000</v>
      </c>
      <c r="D12" s="89">
        <f t="shared" ref="D12:D17" si="2">B12+C12</f>
        <v>1339936.6499999999</v>
      </c>
      <c r="E12" s="93">
        <v>1328572.54</v>
      </c>
      <c r="F12" s="93">
        <v>1328572.54</v>
      </c>
      <c r="G12" s="89">
        <f t="shared" ref="G12:G17" si="3">D12-E12</f>
        <v>11364.10999999987</v>
      </c>
      <c r="H12" s="45" t="s">
        <v>162</v>
      </c>
    </row>
    <row r="13" spans="1:8">
      <c r="A13" s="9" t="s">
        <v>16</v>
      </c>
      <c r="B13" s="93">
        <v>2210494.4900000002</v>
      </c>
      <c r="C13" s="93">
        <v>435848.96000000002</v>
      </c>
      <c r="D13" s="89">
        <f t="shared" si="2"/>
        <v>2646343.4500000002</v>
      </c>
      <c r="E13" s="93">
        <v>2116308.4</v>
      </c>
      <c r="F13" s="93">
        <v>2116308.4</v>
      </c>
      <c r="G13" s="89">
        <f t="shared" si="3"/>
        <v>530035.05000000028</v>
      </c>
      <c r="H13" s="45" t="s">
        <v>163</v>
      </c>
    </row>
    <row r="14" spans="1:8">
      <c r="A14" s="9" t="s">
        <v>17</v>
      </c>
      <c r="B14" s="93">
        <v>3184860</v>
      </c>
      <c r="C14" s="93">
        <v>0</v>
      </c>
      <c r="D14" s="89">
        <f t="shared" si="2"/>
        <v>3184860</v>
      </c>
      <c r="E14" s="93">
        <v>2654138.69</v>
      </c>
      <c r="F14" s="93">
        <v>2654138.69</v>
      </c>
      <c r="G14" s="89">
        <f t="shared" si="3"/>
        <v>530721.31000000006</v>
      </c>
      <c r="H14" s="45" t="s">
        <v>164</v>
      </c>
    </row>
    <row r="15" spans="1:8">
      <c r="A15" s="9" t="s">
        <v>18</v>
      </c>
      <c r="B15" s="93">
        <v>2396267.8199999998</v>
      </c>
      <c r="C15" s="93">
        <v>50000</v>
      </c>
      <c r="D15" s="89">
        <f t="shared" si="2"/>
        <v>2446267.8199999998</v>
      </c>
      <c r="E15" s="93">
        <v>2292082.9</v>
      </c>
      <c r="F15" s="93">
        <v>2292082.9</v>
      </c>
      <c r="G15" s="89">
        <f t="shared" si="3"/>
        <v>154184.91999999993</v>
      </c>
      <c r="H15" s="45" t="s">
        <v>165</v>
      </c>
    </row>
    <row r="16" spans="1:8">
      <c r="A16" s="9" t="s">
        <v>19</v>
      </c>
      <c r="B16" s="89"/>
      <c r="C16" s="89"/>
      <c r="D16" s="89">
        <f t="shared" si="2"/>
        <v>0</v>
      </c>
      <c r="E16" s="89"/>
      <c r="F16" s="89"/>
      <c r="G16" s="89">
        <f t="shared" si="3"/>
        <v>0</v>
      </c>
      <c r="H16" s="45" t="s">
        <v>166</v>
      </c>
    </row>
    <row r="17" spans="1:8">
      <c r="A17" s="9" t="s">
        <v>20</v>
      </c>
      <c r="B17" s="93">
        <v>290471.45</v>
      </c>
      <c r="C17" s="93">
        <v>200</v>
      </c>
      <c r="D17" s="89">
        <f t="shared" si="2"/>
        <v>290671.45</v>
      </c>
      <c r="E17" s="93">
        <v>155798.94</v>
      </c>
      <c r="F17" s="93">
        <v>155798.94</v>
      </c>
      <c r="G17" s="89">
        <f t="shared" si="3"/>
        <v>134872.51</v>
      </c>
      <c r="H17" s="45" t="s">
        <v>167</v>
      </c>
    </row>
    <row r="18" spans="1:8">
      <c r="A18" s="8" t="s">
        <v>21</v>
      </c>
      <c r="B18" s="89">
        <f t="shared" ref="B18:G18" si="4">SUM(B19:B27)</f>
        <v>7093000</v>
      </c>
      <c r="C18" s="89">
        <f t="shared" si="4"/>
        <v>15499</v>
      </c>
      <c r="D18" s="89">
        <f t="shared" si="4"/>
        <v>7108499</v>
      </c>
      <c r="E18" s="89">
        <f t="shared" si="4"/>
        <v>4343699.07</v>
      </c>
      <c r="F18" s="89">
        <f t="shared" si="4"/>
        <v>4293412.54</v>
      </c>
      <c r="G18" s="89">
        <f t="shared" si="4"/>
        <v>2764799.93</v>
      </c>
    </row>
    <row r="19" spans="1:8">
      <c r="A19" s="9" t="s">
        <v>22</v>
      </c>
      <c r="B19" s="93">
        <v>634000</v>
      </c>
      <c r="C19" s="93">
        <v>17000</v>
      </c>
      <c r="D19" s="89">
        <f t="shared" ref="D19:D27" si="5">B19+C19</f>
        <v>651000</v>
      </c>
      <c r="E19" s="93">
        <v>252567.97</v>
      </c>
      <c r="F19" s="93">
        <v>252567.97</v>
      </c>
      <c r="G19" s="89">
        <f t="shared" ref="G19:G27" si="6">D19-E19</f>
        <v>398432.03</v>
      </c>
      <c r="H19" s="46" t="s">
        <v>168</v>
      </c>
    </row>
    <row r="20" spans="1:8">
      <c r="A20" s="9" t="s">
        <v>23</v>
      </c>
      <c r="B20" s="93">
        <v>219000</v>
      </c>
      <c r="C20" s="93">
        <v>550</v>
      </c>
      <c r="D20" s="89">
        <f t="shared" si="5"/>
        <v>219550</v>
      </c>
      <c r="E20" s="93">
        <v>78156.47</v>
      </c>
      <c r="F20" s="93">
        <v>76196.47</v>
      </c>
      <c r="G20" s="89">
        <f t="shared" si="6"/>
        <v>141393.53</v>
      </c>
      <c r="H20" s="46" t="s">
        <v>169</v>
      </c>
    </row>
    <row r="21" spans="1:8">
      <c r="A21" s="9" t="s">
        <v>24</v>
      </c>
      <c r="B21" s="89"/>
      <c r="C21" s="89"/>
      <c r="D21" s="89">
        <f t="shared" si="5"/>
        <v>0</v>
      </c>
      <c r="E21" s="89"/>
      <c r="F21" s="89"/>
      <c r="G21" s="89">
        <f t="shared" si="6"/>
        <v>0</v>
      </c>
      <c r="H21" s="46" t="s">
        <v>170</v>
      </c>
    </row>
    <row r="22" spans="1:8">
      <c r="A22" s="9" t="s">
        <v>25</v>
      </c>
      <c r="B22" s="93">
        <v>1675000</v>
      </c>
      <c r="C22" s="93">
        <v>-112300</v>
      </c>
      <c r="D22" s="89">
        <f t="shared" si="5"/>
        <v>1562700</v>
      </c>
      <c r="E22" s="93">
        <v>1063030.43</v>
      </c>
      <c r="F22" s="93">
        <v>1057086.24</v>
      </c>
      <c r="G22" s="89">
        <f t="shared" si="6"/>
        <v>499669.57000000007</v>
      </c>
      <c r="H22" s="46" t="s">
        <v>171</v>
      </c>
    </row>
    <row r="23" spans="1:8">
      <c r="A23" s="9" t="s">
        <v>26</v>
      </c>
      <c r="B23" s="93">
        <v>1502000</v>
      </c>
      <c r="C23" s="93">
        <v>45849</v>
      </c>
      <c r="D23" s="89">
        <f t="shared" si="5"/>
        <v>1547849</v>
      </c>
      <c r="E23" s="93">
        <v>922394.6</v>
      </c>
      <c r="F23" s="93">
        <v>917829.88</v>
      </c>
      <c r="G23" s="89">
        <f t="shared" si="6"/>
        <v>625454.4</v>
      </c>
      <c r="H23" s="46" t="s">
        <v>172</v>
      </c>
    </row>
    <row r="24" spans="1:8">
      <c r="A24" s="9" t="s">
        <v>27</v>
      </c>
      <c r="B24" s="93">
        <v>1600000</v>
      </c>
      <c r="C24" s="93">
        <v>-500</v>
      </c>
      <c r="D24" s="89">
        <f t="shared" si="5"/>
        <v>1599500</v>
      </c>
      <c r="E24" s="93">
        <v>1179776.3700000001</v>
      </c>
      <c r="F24" s="93">
        <v>1143700.1299999999</v>
      </c>
      <c r="G24" s="89">
        <f t="shared" si="6"/>
        <v>419723.62999999989</v>
      </c>
      <c r="H24" s="46" t="s">
        <v>173</v>
      </c>
    </row>
    <row r="25" spans="1:8">
      <c r="A25" s="9" t="s">
        <v>28</v>
      </c>
      <c r="B25" s="93">
        <v>618000</v>
      </c>
      <c r="C25" s="93">
        <v>-18500</v>
      </c>
      <c r="D25" s="89">
        <f t="shared" si="5"/>
        <v>599500</v>
      </c>
      <c r="E25" s="93">
        <v>322825.5</v>
      </c>
      <c r="F25" s="93">
        <v>322825.5</v>
      </c>
      <c r="G25" s="89">
        <f t="shared" si="6"/>
        <v>276674.5</v>
      </c>
      <c r="H25" s="46" t="s">
        <v>174</v>
      </c>
    </row>
    <row r="26" spans="1:8">
      <c r="A26" s="9" t="s">
        <v>29</v>
      </c>
      <c r="B26" s="89"/>
      <c r="C26" s="89"/>
      <c r="D26" s="89">
        <f t="shared" si="5"/>
        <v>0</v>
      </c>
      <c r="E26" s="89"/>
      <c r="F26" s="89"/>
      <c r="G26" s="89">
        <f t="shared" si="6"/>
        <v>0</v>
      </c>
      <c r="H26" s="46" t="s">
        <v>175</v>
      </c>
    </row>
    <row r="27" spans="1:8">
      <c r="A27" s="9" t="s">
        <v>30</v>
      </c>
      <c r="B27" s="93">
        <v>845000</v>
      </c>
      <c r="C27" s="93">
        <v>83400</v>
      </c>
      <c r="D27" s="89">
        <f t="shared" si="5"/>
        <v>928400</v>
      </c>
      <c r="E27" s="93">
        <v>524947.73</v>
      </c>
      <c r="F27" s="93">
        <v>523206.35</v>
      </c>
      <c r="G27" s="89">
        <f t="shared" si="6"/>
        <v>403452.27</v>
      </c>
      <c r="H27" s="46" t="s">
        <v>176</v>
      </c>
    </row>
    <row r="28" spans="1:8">
      <c r="A28" s="8" t="s">
        <v>31</v>
      </c>
      <c r="B28" s="89">
        <f t="shared" ref="B28:G28" si="7">SUM(B29:B37)</f>
        <v>21198109</v>
      </c>
      <c r="C28" s="89">
        <f t="shared" si="7"/>
        <v>-1693146.11</v>
      </c>
      <c r="D28" s="89">
        <f t="shared" si="7"/>
        <v>19504962.890000001</v>
      </c>
      <c r="E28" s="89">
        <f t="shared" si="7"/>
        <v>14664138.65</v>
      </c>
      <c r="F28" s="89">
        <f t="shared" si="7"/>
        <v>14662311.060000001</v>
      </c>
      <c r="G28" s="89">
        <f t="shared" si="7"/>
        <v>4840824.2400000012</v>
      </c>
    </row>
    <row r="29" spans="1:8">
      <c r="A29" s="9" t="s">
        <v>32</v>
      </c>
      <c r="B29" s="93">
        <v>11892600</v>
      </c>
      <c r="C29" s="93">
        <v>450</v>
      </c>
      <c r="D29" s="89">
        <f t="shared" ref="D29:D82" si="8">B29+C29</f>
        <v>11893050</v>
      </c>
      <c r="E29" s="93">
        <v>9433147.2799999993</v>
      </c>
      <c r="F29" s="93">
        <v>9433147.2799999993</v>
      </c>
      <c r="G29" s="89">
        <f t="shared" ref="G29:G37" si="9">D29-E29</f>
        <v>2459902.7200000007</v>
      </c>
      <c r="H29" s="47" t="s">
        <v>177</v>
      </c>
    </row>
    <row r="30" spans="1:8">
      <c r="A30" s="9" t="s">
        <v>33</v>
      </c>
      <c r="B30" s="93">
        <v>250400</v>
      </c>
      <c r="C30" s="93">
        <v>37100</v>
      </c>
      <c r="D30" s="89">
        <f t="shared" si="8"/>
        <v>287500</v>
      </c>
      <c r="E30" s="93">
        <v>208055.83</v>
      </c>
      <c r="F30" s="93">
        <v>208055.83</v>
      </c>
      <c r="G30" s="89">
        <f t="shared" si="9"/>
        <v>79444.170000000013</v>
      </c>
      <c r="H30" s="47" t="s">
        <v>178</v>
      </c>
    </row>
    <row r="31" spans="1:8">
      <c r="A31" s="9" t="s">
        <v>34</v>
      </c>
      <c r="B31" s="93">
        <v>1200000</v>
      </c>
      <c r="C31" s="93">
        <v>-447484.77</v>
      </c>
      <c r="D31" s="89">
        <f t="shared" si="8"/>
        <v>752515.23</v>
      </c>
      <c r="E31" s="93">
        <v>346847.8</v>
      </c>
      <c r="F31" s="93">
        <v>346847.8</v>
      </c>
      <c r="G31" s="89">
        <f t="shared" si="9"/>
        <v>405667.43</v>
      </c>
      <c r="H31" s="47" t="s">
        <v>179</v>
      </c>
    </row>
    <row r="32" spans="1:8">
      <c r="A32" s="9" t="s">
        <v>35</v>
      </c>
      <c r="B32" s="93">
        <v>661000</v>
      </c>
      <c r="C32" s="93">
        <v>70300</v>
      </c>
      <c r="D32" s="89">
        <f t="shared" si="8"/>
        <v>731300</v>
      </c>
      <c r="E32" s="93">
        <v>394896</v>
      </c>
      <c r="F32" s="93">
        <v>394896</v>
      </c>
      <c r="G32" s="89">
        <f t="shared" si="9"/>
        <v>336404</v>
      </c>
      <c r="H32" s="47" t="s">
        <v>180</v>
      </c>
    </row>
    <row r="33" spans="1:8">
      <c r="A33" s="9" t="s">
        <v>36</v>
      </c>
      <c r="B33" s="93">
        <v>940409</v>
      </c>
      <c r="C33" s="93">
        <v>144000</v>
      </c>
      <c r="D33" s="89">
        <f t="shared" si="8"/>
        <v>1084409</v>
      </c>
      <c r="E33" s="93">
        <v>486153.55</v>
      </c>
      <c r="F33" s="93">
        <v>485075.96</v>
      </c>
      <c r="G33" s="89">
        <f t="shared" si="9"/>
        <v>598255.44999999995</v>
      </c>
      <c r="H33" s="47" t="s">
        <v>181</v>
      </c>
    </row>
    <row r="34" spans="1:8">
      <c r="A34" s="9" t="s">
        <v>37</v>
      </c>
      <c r="B34" s="93">
        <v>121000</v>
      </c>
      <c r="C34" s="93">
        <v>0</v>
      </c>
      <c r="D34" s="89">
        <f t="shared" si="8"/>
        <v>121000</v>
      </c>
      <c r="E34" s="93">
        <v>27643.01</v>
      </c>
      <c r="F34" s="93">
        <v>26893.01</v>
      </c>
      <c r="G34" s="89">
        <f t="shared" si="9"/>
        <v>93356.99</v>
      </c>
      <c r="H34" s="47" t="s">
        <v>182</v>
      </c>
    </row>
    <row r="35" spans="1:8">
      <c r="A35" s="9" t="s">
        <v>38</v>
      </c>
      <c r="B35" s="93">
        <v>220200</v>
      </c>
      <c r="C35" s="93">
        <v>33950</v>
      </c>
      <c r="D35" s="89">
        <f t="shared" si="8"/>
        <v>254150</v>
      </c>
      <c r="E35" s="93">
        <v>94795.05</v>
      </c>
      <c r="F35" s="93">
        <v>94795.05</v>
      </c>
      <c r="G35" s="89">
        <f t="shared" si="9"/>
        <v>159354.95000000001</v>
      </c>
      <c r="H35" s="47" t="s">
        <v>183</v>
      </c>
    </row>
    <row r="36" spans="1:8">
      <c r="A36" s="9" t="s">
        <v>39</v>
      </c>
      <c r="B36" s="93">
        <v>180000</v>
      </c>
      <c r="C36" s="93">
        <v>63500</v>
      </c>
      <c r="D36" s="89">
        <f t="shared" si="8"/>
        <v>243500</v>
      </c>
      <c r="E36" s="93">
        <v>183218.77</v>
      </c>
      <c r="F36" s="93">
        <v>183218.77</v>
      </c>
      <c r="G36" s="89">
        <f t="shared" si="9"/>
        <v>60281.23000000001</v>
      </c>
      <c r="H36" s="47" t="s">
        <v>184</v>
      </c>
    </row>
    <row r="37" spans="1:8">
      <c r="A37" s="9" t="s">
        <v>40</v>
      </c>
      <c r="B37" s="93">
        <v>5732500</v>
      </c>
      <c r="C37" s="93">
        <v>-1594961.34</v>
      </c>
      <c r="D37" s="89">
        <f t="shared" si="8"/>
        <v>4137538.66</v>
      </c>
      <c r="E37" s="93">
        <v>3489381.36</v>
      </c>
      <c r="F37" s="93">
        <v>3489381.36</v>
      </c>
      <c r="G37" s="89">
        <f t="shared" si="9"/>
        <v>648157.30000000028</v>
      </c>
      <c r="H37" s="47" t="s">
        <v>185</v>
      </c>
    </row>
    <row r="38" spans="1:8">
      <c r="A38" s="8" t="s">
        <v>41</v>
      </c>
      <c r="B38" s="89">
        <f t="shared" ref="B38:G38" si="10">SUM(B39:B47)</f>
        <v>30000</v>
      </c>
      <c r="C38" s="89">
        <f t="shared" si="10"/>
        <v>0</v>
      </c>
      <c r="D38" s="89">
        <f t="shared" si="10"/>
        <v>30000</v>
      </c>
      <c r="E38" s="89">
        <f t="shared" si="10"/>
        <v>0</v>
      </c>
      <c r="F38" s="89">
        <f t="shared" si="10"/>
        <v>0</v>
      </c>
      <c r="G38" s="89">
        <f t="shared" si="10"/>
        <v>30000</v>
      </c>
    </row>
    <row r="39" spans="1:8">
      <c r="A39" s="9" t="s">
        <v>42</v>
      </c>
      <c r="B39" s="89"/>
      <c r="C39" s="89"/>
      <c r="D39" s="89">
        <f t="shared" si="8"/>
        <v>0</v>
      </c>
      <c r="E39" s="89"/>
      <c r="F39" s="89"/>
      <c r="G39" s="89">
        <f t="shared" ref="G39:G47" si="11">D39-E39</f>
        <v>0</v>
      </c>
      <c r="H39" s="48" t="s">
        <v>186</v>
      </c>
    </row>
    <row r="40" spans="1:8">
      <c r="A40" s="9" t="s">
        <v>43</v>
      </c>
      <c r="B40" s="89"/>
      <c r="C40" s="89"/>
      <c r="D40" s="89">
        <f t="shared" si="8"/>
        <v>0</v>
      </c>
      <c r="E40" s="89"/>
      <c r="F40" s="89"/>
      <c r="G40" s="89">
        <f t="shared" si="11"/>
        <v>0</v>
      </c>
      <c r="H40" s="48" t="s">
        <v>187</v>
      </c>
    </row>
    <row r="41" spans="1:8">
      <c r="A41" s="9" t="s">
        <v>44</v>
      </c>
      <c r="B41" s="89"/>
      <c r="C41" s="89"/>
      <c r="D41" s="89">
        <f t="shared" si="8"/>
        <v>0</v>
      </c>
      <c r="E41" s="89"/>
      <c r="F41" s="89"/>
      <c r="G41" s="89">
        <f t="shared" si="11"/>
        <v>0</v>
      </c>
      <c r="H41" s="48" t="s">
        <v>188</v>
      </c>
    </row>
    <row r="42" spans="1:8">
      <c r="A42" s="9" t="s">
        <v>45</v>
      </c>
      <c r="B42" s="93">
        <v>30000</v>
      </c>
      <c r="C42" s="93">
        <v>0</v>
      </c>
      <c r="D42" s="89">
        <f t="shared" si="8"/>
        <v>30000</v>
      </c>
      <c r="E42" s="93">
        <v>0</v>
      </c>
      <c r="F42" s="93">
        <v>0</v>
      </c>
      <c r="G42" s="89">
        <f t="shared" si="11"/>
        <v>30000</v>
      </c>
      <c r="H42" s="48" t="s">
        <v>189</v>
      </c>
    </row>
    <row r="43" spans="1:8">
      <c r="A43" s="9" t="s">
        <v>46</v>
      </c>
      <c r="B43" s="89"/>
      <c r="C43" s="89"/>
      <c r="D43" s="89">
        <f t="shared" si="8"/>
        <v>0</v>
      </c>
      <c r="E43" s="89"/>
      <c r="F43" s="89"/>
      <c r="G43" s="89">
        <f t="shared" si="11"/>
        <v>0</v>
      </c>
      <c r="H43" s="48" t="s">
        <v>190</v>
      </c>
    </row>
    <row r="44" spans="1:8">
      <c r="A44" s="9" t="s">
        <v>47</v>
      </c>
      <c r="B44" s="89"/>
      <c r="C44" s="89"/>
      <c r="D44" s="89">
        <f t="shared" si="8"/>
        <v>0</v>
      </c>
      <c r="E44" s="89"/>
      <c r="F44" s="89"/>
      <c r="G44" s="89">
        <f t="shared" si="11"/>
        <v>0</v>
      </c>
      <c r="H44" s="48" t="s">
        <v>191</v>
      </c>
    </row>
    <row r="45" spans="1:8">
      <c r="A45" s="9" t="s">
        <v>48</v>
      </c>
      <c r="B45" s="89"/>
      <c r="C45" s="89"/>
      <c r="D45" s="89">
        <f t="shared" si="8"/>
        <v>0</v>
      </c>
      <c r="E45" s="89"/>
      <c r="F45" s="89"/>
      <c r="G45" s="89">
        <f t="shared" si="11"/>
        <v>0</v>
      </c>
      <c r="H45" s="49"/>
    </row>
    <row r="46" spans="1:8">
      <c r="A46" s="9" t="s">
        <v>49</v>
      </c>
      <c r="B46" s="89"/>
      <c r="C46" s="89"/>
      <c r="D46" s="89">
        <f t="shared" si="8"/>
        <v>0</v>
      </c>
      <c r="E46" s="89"/>
      <c r="F46" s="89"/>
      <c r="G46" s="89">
        <f t="shared" si="11"/>
        <v>0</v>
      </c>
      <c r="H46" s="49"/>
    </row>
    <row r="47" spans="1:8">
      <c r="A47" s="9" t="s">
        <v>50</v>
      </c>
      <c r="B47" s="89"/>
      <c r="C47" s="89"/>
      <c r="D47" s="89">
        <f t="shared" si="8"/>
        <v>0</v>
      </c>
      <c r="E47" s="89"/>
      <c r="F47" s="89"/>
      <c r="G47" s="89">
        <f t="shared" si="11"/>
        <v>0</v>
      </c>
      <c r="H47" s="48" t="s">
        <v>192</v>
      </c>
    </row>
    <row r="48" spans="1:8">
      <c r="A48" s="8" t="s">
        <v>51</v>
      </c>
      <c r="B48" s="89">
        <f t="shared" ref="B48:G48" si="12">SUM(B49:B57)</f>
        <v>470014</v>
      </c>
      <c r="C48" s="89">
        <f t="shared" si="12"/>
        <v>2380117.58</v>
      </c>
      <c r="D48" s="89">
        <f t="shared" si="12"/>
        <v>2850131.58</v>
      </c>
      <c r="E48" s="89">
        <f t="shared" si="12"/>
        <v>2442799.5699999998</v>
      </c>
      <c r="F48" s="89">
        <f t="shared" si="12"/>
        <v>2442799.5699999998</v>
      </c>
      <c r="G48" s="89">
        <f t="shared" si="12"/>
        <v>407332.01000000036</v>
      </c>
    </row>
    <row r="49" spans="1:8">
      <c r="A49" s="9" t="s">
        <v>52</v>
      </c>
      <c r="B49" s="93">
        <v>4</v>
      </c>
      <c r="C49" s="93">
        <v>50000</v>
      </c>
      <c r="D49" s="89">
        <f t="shared" si="8"/>
        <v>50004</v>
      </c>
      <c r="E49" s="93">
        <v>47754.83</v>
      </c>
      <c r="F49" s="93">
        <v>47754.83</v>
      </c>
      <c r="G49" s="89">
        <f t="shared" ref="G49:G57" si="13">D49-E49</f>
        <v>2249.1699999999983</v>
      </c>
      <c r="H49" s="50" t="s">
        <v>193</v>
      </c>
    </row>
    <row r="50" spans="1:8">
      <c r="A50" s="9" t="s">
        <v>53</v>
      </c>
      <c r="B50" s="93">
        <v>2</v>
      </c>
      <c r="C50" s="93">
        <v>17600</v>
      </c>
      <c r="D50" s="89">
        <f t="shared" si="8"/>
        <v>17602</v>
      </c>
      <c r="E50" s="93">
        <v>17600</v>
      </c>
      <c r="F50" s="93">
        <v>17600</v>
      </c>
      <c r="G50" s="89">
        <f t="shared" si="13"/>
        <v>2</v>
      </c>
      <c r="H50" s="50" t="s">
        <v>194</v>
      </c>
    </row>
    <row r="51" spans="1:8">
      <c r="A51" s="9" t="s">
        <v>54</v>
      </c>
      <c r="B51" s="89"/>
      <c r="C51" s="89"/>
      <c r="D51" s="89">
        <f t="shared" si="8"/>
        <v>0</v>
      </c>
      <c r="E51" s="89"/>
      <c r="F51" s="89"/>
      <c r="G51" s="89">
        <f t="shared" si="13"/>
        <v>0</v>
      </c>
      <c r="H51" s="50" t="s">
        <v>195</v>
      </c>
    </row>
    <row r="52" spans="1:8">
      <c r="A52" s="9" t="s">
        <v>55</v>
      </c>
      <c r="B52" s="93">
        <v>3</v>
      </c>
      <c r="C52" s="93">
        <v>51000</v>
      </c>
      <c r="D52" s="89">
        <f t="shared" si="8"/>
        <v>51003</v>
      </c>
      <c r="E52" s="93">
        <v>50844.82</v>
      </c>
      <c r="F52" s="93">
        <v>50844.82</v>
      </c>
      <c r="G52" s="89">
        <f t="shared" si="13"/>
        <v>158.18000000000029</v>
      </c>
      <c r="H52" s="50" t="s">
        <v>196</v>
      </c>
    </row>
    <row r="53" spans="1:8">
      <c r="A53" s="9" t="s">
        <v>56</v>
      </c>
      <c r="B53" s="89"/>
      <c r="C53" s="89"/>
      <c r="D53" s="89">
        <f t="shared" si="8"/>
        <v>0</v>
      </c>
      <c r="E53" s="89"/>
      <c r="F53" s="89"/>
      <c r="G53" s="89">
        <f t="shared" si="13"/>
        <v>0</v>
      </c>
      <c r="H53" s="50" t="s">
        <v>197</v>
      </c>
    </row>
    <row r="54" spans="1:8">
      <c r="A54" s="9" t="s">
        <v>57</v>
      </c>
      <c r="B54" s="93">
        <v>470004</v>
      </c>
      <c r="C54" s="93">
        <v>2180052.6800000002</v>
      </c>
      <c r="D54" s="89">
        <f t="shared" si="8"/>
        <v>2650056.6800000002</v>
      </c>
      <c r="E54" s="93">
        <v>2245154.7599999998</v>
      </c>
      <c r="F54" s="93">
        <v>2245154.7599999998</v>
      </c>
      <c r="G54" s="89">
        <f t="shared" si="13"/>
        <v>404901.92000000039</v>
      </c>
      <c r="H54" s="50" t="s">
        <v>198</v>
      </c>
    </row>
    <row r="55" spans="1:8">
      <c r="A55" s="9" t="s">
        <v>58</v>
      </c>
      <c r="B55" s="89"/>
      <c r="C55" s="89"/>
      <c r="D55" s="89">
        <f t="shared" si="8"/>
        <v>0</v>
      </c>
      <c r="E55" s="89"/>
      <c r="F55" s="89"/>
      <c r="G55" s="89">
        <f t="shared" si="13"/>
        <v>0</v>
      </c>
      <c r="H55" s="50" t="s">
        <v>199</v>
      </c>
    </row>
    <row r="56" spans="1:8">
      <c r="A56" s="9" t="s">
        <v>59</v>
      </c>
      <c r="B56" s="89"/>
      <c r="C56" s="89"/>
      <c r="D56" s="89">
        <f t="shared" si="8"/>
        <v>0</v>
      </c>
      <c r="E56" s="89"/>
      <c r="F56" s="89"/>
      <c r="G56" s="89">
        <f t="shared" si="13"/>
        <v>0</v>
      </c>
      <c r="H56" s="50" t="s">
        <v>200</v>
      </c>
    </row>
    <row r="57" spans="1:8">
      <c r="A57" s="9" t="s">
        <v>60</v>
      </c>
      <c r="B57" s="93">
        <v>1</v>
      </c>
      <c r="C57" s="93">
        <v>81464.899999999994</v>
      </c>
      <c r="D57" s="89">
        <f t="shared" si="8"/>
        <v>81465.899999999994</v>
      </c>
      <c r="E57" s="93">
        <v>81445.16</v>
      </c>
      <c r="F57" s="93">
        <v>81445.16</v>
      </c>
      <c r="G57" s="89">
        <f t="shared" si="13"/>
        <v>20.739999999990687</v>
      </c>
      <c r="H57" s="50" t="s">
        <v>201</v>
      </c>
    </row>
    <row r="58" spans="1:8">
      <c r="A58" s="8" t="s">
        <v>61</v>
      </c>
      <c r="B58" s="89">
        <f t="shared" ref="B58:G58" si="14">SUM(B59:B61)</f>
        <v>10437948.67</v>
      </c>
      <c r="C58" s="89">
        <f t="shared" si="14"/>
        <v>-1225519.43</v>
      </c>
      <c r="D58" s="89">
        <f t="shared" si="14"/>
        <v>9212429.2400000002</v>
      </c>
      <c r="E58" s="89">
        <f t="shared" si="14"/>
        <v>1046978.74</v>
      </c>
      <c r="F58" s="89">
        <f t="shared" si="14"/>
        <v>1046978.74</v>
      </c>
      <c r="G58" s="89">
        <f t="shared" si="14"/>
        <v>8165450.5</v>
      </c>
    </row>
    <row r="59" spans="1:8">
      <c r="A59" s="9" t="s">
        <v>62</v>
      </c>
      <c r="B59" s="93">
        <v>10437946.67</v>
      </c>
      <c r="C59" s="93">
        <v>-2017657.91</v>
      </c>
      <c r="D59" s="89">
        <f t="shared" si="8"/>
        <v>8420288.7599999998</v>
      </c>
      <c r="E59" s="93">
        <v>255287.76</v>
      </c>
      <c r="F59" s="93">
        <v>255287.76</v>
      </c>
      <c r="G59" s="89">
        <f>D59-E59</f>
        <v>8165001</v>
      </c>
      <c r="H59" s="51" t="s">
        <v>202</v>
      </c>
    </row>
    <row r="60" spans="1:8">
      <c r="A60" s="9" t="s">
        <v>63</v>
      </c>
      <c r="B60" s="93">
        <v>2</v>
      </c>
      <c r="C60" s="93">
        <v>792138.48</v>
      </c>
      <c r="D60" s="89">
        <f t="shared" si="8"/>
        <v>792140.48</v>
      </c>
      <c r="E60" s="93">
        <v>791690.98</v>
      </c>
      <c r="F60" s="93">
        <v>791690.98</v>
      </c>
      <c r="G60" s="89">
        <f>D60-E60</f>
        <v>449.5</v>
      </c>
      <c r="H60" s="51" t="s">
        <v>203</v>
      </c>
    </row>
    <row r="61" spans="1:8">
      <c r="A61" s="9" t="s">
        <v>64</v>
      </c>
      <c r="B61" s="89"/>
      <c r="C61" s="89"/>
      <c r="D61" s="89">
        <f t="shared" si="8"/>
        <v>0</v>
      </c>
      <c r="E61" s="89"/>
      <c r="F61" s="89"/>
      <c r="G61" s="89">
        <f>D61-E61</f>
        <v>0</v>
      </c>
      <c r="H61" s="51" t="s">
        <v>204</v>
      </c>
    </row>
    <row r="62" spans="1:8">
      <c r="A62" s="8" t="s">
        <v>65</v>
      </c>
      <c r="B62" s="89">
        <f t="shared" ref="B62:G62" si="15">SUM(B63:B67,B69:B70)</f>
        <v>0</v>
      </c>
      <c r="C62" s="89">
        <f t="shared" si="15"/>
        <v>0</v>
      </c>
      <c r="D62" s="89">
        <f t="shared" si="15"/>
        <v>0</v>
      </c>
      <c r="E62" s="89">
        <f t="shared" si="15"/>
        <v>0</v>
      </c>
      <c r="F62" s="89">
        <f t="shared" si="15"/>
        <v>0</v>
      </c>
      <c r="G62" s="89">
        <f t="shared" si="15"/>
        <v>0</v>
      </c>
    </row>
    <row r="63" spans="1:8">
      <c r="A63" s="9" t="s">
        <v>66</v>
      </c>
      <c r="B63" s="89"/>
      <c r="C63" s="89"/>
      <c r="D63" s="89">
        <f t="shared" si="8"/>
        <v>0</v>
      </c>
      <c r="E63" s="89"/>
      <c r="F63" s="89"/>
      <c r="G63" s="89">
        <f t="shared" ref="G63:G70" si="16">D63-E63</f>
        <v>0</v>
      </c>
      <c r="H63" s="52" t="s">
        <v>205</v>
      </c>
    </row>
    <row r="64" spans="1:8">
      <c r="A64" s="9" t="s">
        <v>67</v>
      </c>
      <c r="B64" s="89"/>
      <c r="C64" s="89"/>
      <c r="D64" s="89">
        <f t="shared" si="8"/>
        <v>0</v>
      </c>
      <c r="E64" s="89"/>
      <c r="F64" s="89"/>
      <c r="G64" s="89">
        <f t="shared" si="16"/>
        <v>0</v>
      </c>
      <c r="H64" s="52" t="s">
        <v>206</v>
      </c>
    </row>
    <row r="65" spans="1:8">
      <c r="A65" s="9" t="s">
        <v>68</v>
      </c>
      <c r="B65" s="89"/>
      <c r="C65" s="89"/>
      <c r="D65" s="89">
        <f t="shared" si="8"/>
        <v>0</v>
      </c>
      <c r="E65" s="89"/>
      <c r="F65" s="89"/>
      <c r="G65" s="89">
        <f t="shared" si="16"/>
        <v>0</v>
      </c>
      <c r="H65" s="52" t="s">
        <v>207</v>
      </c>
    </row>
    <row r="66" spans="1:8">
      <c r="A66" s="9" t="s">
        <v>69</v>
      </c>
      <c r="B66" s="89"/>
      <c r="C66" s="89"/>
      <c r="D66" s="89">
        <f t="shared" si="8"/>
        <v>0</v>
      </c>
      <c r="E66" s="89"/>
      <c r="F66" s="89"/>
      <c r="G66" s="89">
        <f t="shared" si="16"/>
        <v>0</v>
      </c>
      <c r="H66" s="52" t="s">
        <v>208</v>
      </c>
    </row>
    <row r="67" spans="1:8">
      <c r="A67" s="9" t="s">
        <v>70</v>
      </c>
      <c r="B67" s="89"/>
      <c r="C67" s="89"/>
      <c r="D67" s="89">
        <f t="shared" si="8"/>
        <v>0</v>
      </c>
      <c r="E67" s="89"/>
      <c r="F67" s="89"/>
      <c r="G67" s="89">
        <f t="shared" si="16"/>
        <v>0</v>
      </c>
      <c r="H67" s="52" t="s">
        <v>209</v>
      </c>
    </row>
    <row r="68" spans="1:8">
      <c r="A68" s="9" t="s">
        <v>71</v>
      </c>
      <c r="B68" s="89"/>
      <c r="C68" s="89"/>
      <c r="D68" s="89">
        <f t="shared" si="8"/>
        <v>0</v>
      </c>
      <c r="E68" s="89"/>
      <c r="F68" s="89"/>
      <c r="G68" s="89">
        <f t="shared" si="16"/>
        <v>0</v>
      </c>
      <c r="H68" s="52"/>
    </row>
    <row r="69" spans="1:8">
      <c r="A69" s="9" t="s">
        <v>72</v>
      </c>
      <c r="B69" s="89"/>
      <c r="C69" s="89"/>
      <c r="D69" s="89">
        <f t="shared" si="8"/>
        <v>0</v>
      </c>
      <c r="E69" s="89"/>
      <c r="F69" s="89"/>
      <c r="G69" s="89">
        <f t="shared" si="16"/>
        <v>0</v>
      </c>
      <c r="H69" s="52" t="s">
        <v>210</v>
      </c>
    </row>
    <row r="70" spans="1:8">
      <c r="A70" s="9" t="s">
        <v>73</v>
      </c>
      <c r="B70" s="89"/>
      <c r="C70" s="89"/>
      <c r="D70" s="89">
        <f t="shared" si="8"/>
        <v>0</v>
      </c>
      <c r="E70" s="89"/>
      <c r="F70" s="89"/>
      <c r="G70" s="89">
        <f t="shared" si="16"/>
        <v>0</v>
      </c>
      <c r="H70" s="52" t="s">
        <v>211</v>
      </c>
    </row>
    <row r="71" spans="1:8">
      <c r="A71" s="8" t="s">
        <v>74</v>
      </c>
      <c r="B71" s="89">
        <f t="shared" ref="B71:G71" si="17">SUM(B72:B74)</f>
        <v>0</v>
      </c>
      <c r="C71" s="89">
        <f t="shared" si="17"/>
        <v>0</v>
      </c>
      <c r="D71" s="89">
        <f t="shared" si="17"/>
        <v>0</v>
      </c>
      <c r="E71" s="89">
        <f t="shared" si="17"/>
        <v>0</v>
      </c>
      <c r="F71" s="89">
        <f t="shared" si="17"/>
        <v>0</v>
      </c>
      <c r="G71" s="89">
        <f t="shared" si="17"/>
        <v>0</v>
      </c>
    </row>
    <row r="72" spans="1:8">
      <c r="A72" s="9" t="s">
        <v>75</v>
      </c>
      <c r="B72" s="89"/>
      <c r="C72" s="89"/>
      <c r="D72" s="89">
        <f t="shared" si="8"/>
        <v>0</v>
      </c>
      <c r="E72" s="89"/>
      <c r="F72" s="89"/>
      <c r="G72" s="89">
        <f>D72-E72</f>
        <v>0</v>
      </c>
      <c r="H72" s="53" t="s">
        <v>212</v>
      </c>
    </row>
    <row r="73" spans="1:8">
      <c r="A73" s="9" t="s">
        <v>76</v>
      </c>
      <c r="B73" s="89"/>
      <c r="C73" s="89"/>
      <c r="D73" s="89">
        <f t="shared" si="8"/>
        <v>0</v>
      </c>
      <c r="E73" s="89"/>
      <c r="F73" s="89"/>
      <c r="G73" s="89">
        <f>D73-E73</f>
        <v>0</v>
      </c>
      <c r="H73" s="53" t="s">
        <v>213</v>
      </c>
    </row>
    <row r="74" spans="1:8">
      <c r="A74" s="9" t="s">
        <v>77</v>
      </c>
      <c r="B74" s="89"/>
      <c r="C74" s="89"/>
      <c r="D74" s="89">
        <f t="shared" si="8"/>
        <v>0</v>
      </c>
      <c r="E74" s="89"/>
      <c r="F74" s="89"/>
      <c r="G74" s="89">
        <f>D74-E74</f>
        <v>0</v>
      </c>
      <c r="H74" s="53" t="s">
        <v>214</v>
      </c>
    </row>
    <row r="75" spans="1:8">
      <c r="A75" s="8" t="s">
        <v>78</v>
      </c>
      <c r="B75" s="89">
        <f t="shared" ref="B75:G75" si="18">SUM(B76:B82)</f>
        <v>0</v>
      </c>
      <c r="C75" s="89">
        <f t="shared" si="18"/>
        <v>0</v>
      </c>
      <c r="D75" s="89">
        <f t="shared" si="18"/>
        <v>0</v>
      </c>
      <c r="E75" s="89">
        <f t="shared" si="18"/>
        <v>0</v>
      </c>
      <c r="F75" s="89">
        <f t="shared" si="18"/>
        <v>0</v>
      </c>
      <c r="G75" s="89">
        <f t="shared" si="18"/>
        <v>0</v>
      </c>
    </row>
    <row r="76" spans="1:8">
      <c r="A76" s="9" t="s">
        <v>79</v>
      </c>
      <c r="B76" s="89"/>
      <c r="C76" s="89"/>
      <c r="D76" s="89">
        <f t="shared" si="8"/>
        <v>0</v>
      </c>
      <c r="E76" s="89"/>
      <c r="F76" s="89"/>
      <c r="G76" s="89">
        <f t="shared" ref="G76:G82" si="19">D76-E76</f>
        <v>0</v>
      </c>
      <c r="H76" s="54" t="s">
        <v>215</v>
      </c>
    </row>
    <row r="77" spans="1:8">
      <c r="A77" s="9" t="s">
        <v>80</v>
      </c>
      <c r="B77" s="89"/>
      <c r="C77" s="89"/>
      <c r="D77" s="89">
        <f t="shared" si="8"/>
        <v>0</v>
      </c>
      <c r="E77" s="89"/>
      <c r="F77" s="89"/>
      <c r="G77" s="89">
        <f t="shared" si="19"/>
        <v>0</v>
      </c>
      <c r="H77" s="54" t="s">
        <v>216</v>
      </c>
    </row>
    <row r="78" spans="1:8">
      <c r="A78" s="9" t="s">
        <v>81</v>
      </c>
      <c r="B78" s="89"/>
      <c r="C78" s="89"/>
      <c r="D78" s="89">
        <f t="shared" si="8"/>
        <v>0</v>
      </c>
      <c r="E78" s="89"/>
      <c r="F78" s="89"/>
      <c r="G78" s="89">
        <f t="shared" si="19"/>
        <v>0</v>
      </c>
      <c r="H78" s="54" t="s">
        <v>217</v>
      </c>
    </row>
    <row r="79" spans="1:8">
      <c r="A79" s="9" t="s">
        <v>82</v>
      </c>
      <c r="B79" s="89"/>
      <c r="C79" s="89"/>
      <c r="D79" s="89">
        <f t="shared" si="8"/>
        <v>0</v>
      </c>
      <c r="E79" s="89"/>
      <c r="F79" s="89"/>
      <c r="G79" s="89">
        <f t="shared" si="19"/>
        <v>0</v>
      </c>
      <c r="H79" s="54" t="s">
        <v>218</v>
      </c>
    </row>
    <row r="80" spans="1:8">
      <c r="A80" s="9" t="s">
        <v>83</v>
      </c>
      <c r="B80" s="89"/>
      <c r="C80" s="89"/>
      <c r="D80" s="89">
        <f t="shared" si="8"/>
        <v>0</v>
      </c>
      <c r="E80" s="89"/>
      <c r="F80" s="89"/>
      <c r="G80" s="89">
        <f t="shared" si="19"/>
        <v>0</v>
      </c>
      <c r="H80" s="54" t="s">
        <v>219</v>
      </c>
    </row>
    <row r="81" spans="1:8">
      <c r="A81" s="9" t="s">
        <v>84</v>
      </c>
      <c r="B81" s="89"/>
      <c r="C81" s="89"/>
      <c r="D81" s="89">
        <f t="shared" si="8"/>
        <v>0</v>
      </c>
      <c r="E81" s="89"/>
      <c r="F81" s="89"/>
      <c r="G81" s="89">
        <f t="shared" si="19"/>
        <v>0</v>
      </c>
      <c r="H81" s="54" t="s">
        <v>220</v>
      </c>
    </row>
    <row r="82" spans="1:8">
      <c r="A82" s="9" t="s">
        <v>85</v>
      </c>
      <c r="B82" s="89"/>
      <c r="C82" s="89"/>
      <c r="D82" s="89">
        <f t="shared" si="8"/>
        <v>0</v>
      </c>
      <c r="E82" s="89"/>
      <c r="F82" s="89"/>
      <c r="G82" s="89">
        <f t="shared" si="19"/>
        <v>0</v>
      </c>
      <c r="H82" s="54" t="s">
        <v>221</v>
      </c>
    </row>
    <row r="83" spans="1:8">
      <c r="A83" s="10"/>
      <c r="B83" s="90"/>
      <c r="C83" s="90"/>
      <c r="D83" s="90"/>
      <c r="E83" s="90"/>
      <c r="F83" s="90"/>
      <c r="G83" s="90"/>
    </row>
    <row r="84" spans="1:8">
      <c r="A84" s="11" t="s">
        <v>86</v>
      </c>
      <c r="B84" s="88">
        <f t="shared" ref="B84:G84" si="20">B85+B93+B103+B113+B123+B133+B137+B146+B150</f>
        <v>0</v>
      </c>
      <c r="C84" s="88">
        <f t="shared" si="20"/>
        <v>0</v>
      </c>
      <c r="D84" s="88">
        <f t="shared" si="20"/>
        <v>0</v>
      </c>
      <c r="E84" s="88">
        <f t="shared" si="20"/>
        <v>0</v>
      </c>
      <c r="F84" s="88">
        <f t="shared" si="20"/>
        <v>0</v>
      </c>
      <c r="G84" s="88">
        <f t="shared" si="20"/>
        <v>0</v>
      </c>
    </row>
    <row r="85" spans="1:8">
      <c r="A85" s="8" t="s">
        <v>13</v>
      </c>
      <c r="B85" s="89">
        <f t="shared" ref="B85:G85" si="21">SUM(B86:B92)</f>
        <v>0</v>
      </c>
      <c r="C85" s="89">
        <f t="shared" si="21"/>
        <v>0</v>
      </c>
      <c r="D85" s="89">
        <f t="shared" si="21"/>
        <v>0</v>
      </c>
      <c r="E85" s="89">
        <f t="shared" si="21"/>
        <v>0</v>
      </c>
      <c r="F85" s="89">
        <f t="shared" si="21"/>
        <v>0</v>
      </c>
      <c r="G85" s="89">
        <f t="shared" si="21"/>
        <v>0</v>
      </c>
    </row>
    <row r="86" spans="1:8">
      <c r="A86" s="9" t="s">
        <v>14</v>
      </c>
      <c r="B86" s="89"/>
      <c r="C86" s="89"/>
      <c r="D86" s="89">
        <f t="shared" ref="D86:D92" si="22">B86+C86</f>
        <v>0</v>
      </c>
      <c r="E86" s="89"/>
      <c r="F86" s="89"/>
      <c r="G86" s="89">
        <f t="shared" ref="G86:G92" si="23">D86-E86</f>
        <v>0</v>
      </c>
      <c r="H86" s="55" t="s">
        <v>222</v>
      </c>
    </row>
    <row r="87" spans="1:8">
      <c r="A87" s="9" t="s">
        <v>15</v>
      </c>
      <c r="B87" s="89"/>
      <c r="C87" s="89"/>
      <c r="D87" s="89">
        <f t="shared" si="22"/>
        <v>0</v>
      </c>
      <c r="E87" s="89"/>
      <c r="F87" s="89"/>
      <c r="G87" s="89">
        <f t="shared" si="23"/>
        <v>0</v>
      </c>
      <c r="H87" s="55" t="s">
        <v>223</v>
      </c>
    </row>
    <row r="88" spans="1:8">
      <c r="A88" s="9" t="s">
        <v>16</v>
      </c>
      <c r="B88" s="89"/>
      <c r="C88" s="89"/>
      <c r="D88" s="89">
        <f t="shared" si="22"/>
        <v>0</v>
      </c>
      <c r="E88" s="89"/>
      <c r="F88" s="89"/>
      <c r="G88" s="89">
        <f t="shared" si="23"/>
        <v>0</v>
      </c>
      <c r="H88" s="55" t="s">
        <v>224</v>
      </c>
    </row>
    <row r="89" spans="1:8">
      <c r="A89" s="9" t="s">
        <v>17</v>
      </c>
      <c r="B89" s="89"/>
      <c r="C89" s="89"/>
      <c r="D89" s="89">
        <f t="shared" si="22"/>
        <v>0</v>
      </c>
      <c r="E89" s="89"/>
      <c r="F89" s="89"/>
      <c r="G89" s="89">
        <f t="shared" si="23"/>
        <v>0</v>
      </c>
      <c r="H89" s="55" t="s">
        <v>225</v>
      </c>
    </row>
    <row r="90" spans="1:8">
      <c r="A90" s="9" t="s">
        <v>18</v>
      </c>
      <c r="B90" s="89"/>
      <c r="C90" s="89"/>
      <c r="D90" s="89">
        <f t="shared" si="22"/>
        <v>0</v>
      </c>
      <c r="E90" s="89"/>
      <c r="F90" s="89"/>
      <c r="G90" s="89">
        <f t="shared" si="23"/>
        <v>0</v>
      </c>
      <c r="H90" s="55" t="s">
        <v>226</v>
      </c>
    </row>
    <row r="91" spans="1:8">
      <c r="A91" s="9" t="s">
        <v>19</v>
      </c>
      <c r="B91" s="89"/>
      <c r="C91" s="89"/>
      <c r="D91" s="89">
        <f t="shared" si="22"/>
        <v>0</v>
      </c>
      <c r="E91" s="89"/>
      <c r="F91" s="89"/>
      <c r="G91" s="89">
        <f t="shared" si="23"/>
        <v>0</v>
      </c>
      <c r="H91" s="55" t="s">
        <v>227</v>
      </c>
    </row>
    <row r="92" spans="1:8">
      <c r="A92" s="9" t="s">
        <v>20</v>
      </c>
      <c r="B92" s="89"/>
      <c r="C92" s="89"/>
      <c r="D92" s="89">
        <f t="shared" si="22"/>
        <v>0</v>
      </c>
      <c r="E92" s="89"/>
      <c r="F92" s="89"/>
      <c r="G92" s="89">
        <f t="shared" si="23"/>
        <v>0</v>
      </c>
      <c r="H92" s="55" t="s">
        <v>228</v>
      </c>
    </row>
    <row r="93" spans="1:8">
      <c r="A93" s="8" t="s">
        <v>21</v>
      </c>
      <c r="B93" s="89">
        <f t="shared" ref="B93:G93" si="24">SUM(B94:B102)</f>
        <v>0</v>
      </c>
      <c r="C93" s="89">
        <f t="shared" si="24"/>
        <v>0</v>
      </c>
      <c r="D93" s="89">
        <f t="shared" si="24"/>
        <v>0</v>
      </c>
      <c r="E93" s="89">
        <f t="shared" si="24"/>
        <v>0</v>
      </c>
      <c r="F93" s="89">
        <f t="shared" si="24"/>
        <v>0</v>
      </c>
      <c r="G93" s="89">
        <f t="shared" si="24"/>
        <v>0</v>
      </c>
    </row>
    <row r="94" spans="1:8">
      <c r="A94" s="9" t="s">
        <v>22</v>
      </c>
      <c r="B94" s="89"/>
      <c r="C94" s="89"/>
      <c r="D94" s="89">
        <f t="shared" ref="D94:D102" si="25">B94+C94</f>
        <v>0</v>
      </c>
      <c r="E94" s="89"/>
      <c r="F94" s="89"/>
      <c r="G94" s="89">
        <f t="shared" ref="G94:G102" si="26">D94-E94</f>
        <v>0</v>
      </c>
      <c r="H94" s="56" t="s">
        <v>229</v>
      </c>
    </row>
    <row r="95" spans="1:8">
      <c r="A95" s="9" t="s">
        <v>23</v>
      </c>
      <c r="B95" s="89"/>
      <c r="C95" s="89"/>
      <c r="D95" s="89">
        <f t="shared" si="25"/>
        <v>0</v>
      </c>
      <c r="E95" s="89"/>
      <c r="F95" s="89"/>
      <c r="G95" s="89">
        <f t="shared" si="26"/>
        <v>0</v>
      </c>
      <c r="H95" s="56" t="s">
        <v>230</v>
      </c>
    </row>
    <row r="96" spans="1:8">
      <c r="A96" s="9" t="s">
        <v>24</v>
      </c>
      <c r="B96" s="89"/>
      <c r="C96" s="89"/>
      <c r="D96" s="89">
        <f t="shared" si="25"/>
        <v>0</v>
      </c>
      <c r="E96" s="89"/>
      <c r="F96" s="89"/>
      <c r="G96" s="89">
        <f t="shared" si="26"/>
        <v>0</v>
      </c>
      <c r="H96" s="56" t="s">
        <v>231</v>
      </c>
    </row>
    <row r="97" spans="1:8">
      <c r="A97" s="9" t="s">
        <v>25</v>
      </c>
      <c r="B97" s="89"/>
      <c r="C97" s="89"/>
      <c r="D97" s="89">
        <f t="shared" si="25"/>
        <v>0</v>
      </c>
      <c r="E97" s="89"/>
      <c r="F97" s="89"/>
      <c r="G97" s="89">
        <f t="shared" si="26"/>
        <v>0</v>
      </c>
      <c r="H97" s="56" t="s">
        <v>232</v>
      </c>
    </row>
    <row r="98" spans="1:8">
      <c r="A98" s="2" t="s">
        <v>26</v>
      </c>
      <c r="B98" s="89"/>
      <c r="C98" s="89"/>
      <c r="D98" s="89">
        <f t="shared" si="25"/>
        <v>0</v>
      </c>
      <c r="E98" s="89"/>
      <c r="F98" s="89"/>
      <c r="G98" s="89">
        <f t="shared" si="26"/>
        <v>0</v>
      </c>
      <c r="H98" s="56" t="s">
        <v>233</v>
      </c>
    </row>
    <row r="99" spans="1:8">
      <c r="A99" s="9" t="s">
        <v>27</v>
      </c>
      <c r="B99" s="89"/>
      <c r="C99" s="89"/>
      <c r="D99" s="89">
        <f t="shared" si="25"/>
        <v>0</v>
      </c>
      <c r="E99" s="89"/>
      <c r="F99" s="89"/>
      <c r="G99" s="89">
        <f t="shared" si="26"/>
        <v>0</v>
      </c>
      <c r="H99" s="56" t="s">
        <v>234</v>
      </c>
    </row>
    <row r="100" spans="1:8">
      <c r="A100" s="9" t="s">
        <v>28</v>
      </c>
      <c r="B100" s="89"/>
      <c r="C100" s="89"/>
      <c r="D100" s="89">
        <f t="shared" si="25"/>
        <v>0</v>
      </c>
      <c r="E100" s="89"/>
      <c r="F100" s="89"/>
      <c r="G100" s="89">
        <f t="shared" si="26"/>
        <v>0</v>
      </c>
      <c r="H100" s="56" t="s">
        <v>235</v>
      </c>
    </row>
    <row r="101" spans="1:8">
      <c r="A101" s="9" t="s">
        <v>29</v>
      </c>
      <c r="B101" s="89"/>
      <c r="C101" s="89"/>
      <c r="D101" s="89">
        <f t="shared" si="25"/>
        <v>0</v>
      </c>
      <c r="E101" s="89"/>
      <c r="F101" s="89"/>
      <c r="G101" s="89">
        <f t="shared" si="26"/>
        <v>0</v>
      </c>
      <c r="H101" s="56" t="s">
        <v>236</v>
      </c>
    </row>
    <row r="102" spans="1:8">
      <c r="A102" s="9" t="s">
        <v>30</v>
      </c>
      <c r="B102" s="89"/>
      <c r="C102" s="89"/>
      <c r="D102" s="89">
        <f t="shared" si="25"/>
        <v>0</v>
      </c>
      <c r="E102" s="89"/>
      <c r="F102" s="89"/>
      <c r="G102" s="89">
        <f t="shared" si="26"/>
        <v>0</v>
      </c>
      <c r="H102" s="56" t="s">
        <v>237</v>
      </c>
    </row>
    <row r="103" spans="1:8">
      <c r="A103" s="8" t="s">
        <v>31</v>
      </c>
      <c r="B103" s="89">
        <f t="shared" ref="B103:G103" si="27">SUM(B104:B112)</f>
        <v>0</v>
      </c>
      <c r="C103" s="89">
        <f t="shared" si="27"/>
        <v>0</v>
      </c>
      <c r="D103" s="89">
        <f t="shared" si="27"/>
        <v>0</v>
      </c>
      <c r="E103" s="89">
        <f t="shared" si="27"/>
        <v>0</v>
      </c>
      <c r="F103" s="89">
        <f t="shared" si="27"/>
        <v>0</v>
      </c>
      <c r="G103" s="89">
        <f t="shared" si="27"/>
        <v>0</v>
      </c>
    </row>
    <row r="104" spans="1:8">
      <c r="A104" s="9" t="s">
        <v>32</v>
      </c>
      <c r="B104" s="89"/>
      <c r="C104" s="89"/>
      <c r="D104" s="89">
        <f t="shared" ref="D104:D112" si="28">B104+C104</f>
        <v>0</v>
      </c>
      <c r="E104" s="89"/>
      <c r="F104" s="89"/>
      <c r="G104" s="89">
        <f t="shared" ref="G104:G112" si="29">D104-E104</f>
        <v>0</v>
      </c>
      <c r="H104" s="57" t="s">
        <v>238</v>
      </c>
    </row>
    <row r="105" spans="1:8">
      <c r="A105" s="9" t="s">
        <v>33</v>
      </c>
      <c r="B105" s="89"/>
      <c r="C105" s="89"/>
      <c r="D105" s="89">
        <f t="shared" si="28"/>
        <v>0</v>
      </c>
      <c r="E105" s="89"/>
      <c r="F105" s="89"/>
      <c r="G105" s="89">
        <f t="shared" si="29"/>
        <v>0</v>
      </c>
      <c r="H105" s="57" t="s">
        <v>239</v>
      </c>
    </row>
    <row r="106" spans="1:8">
      <c r="A106" s="9" t="s">
        <v>34</v>
      </c>
      <c r="B106" s="89"/>
      <c r="C106" s="89"/>
      <c r="D106" s="89">
        <f t="shared" si="28"/>
        <v>0</v>
      </c>
      <c r="E106" s="89"/>
      <c r="F106" s="89"/>
      <c r="G106" s="89">
        <f t="shared" si="29"/>
        <v>0</v>
      </c>
      <c r="H106" s="57" t="s">
        <v>240</v>
      </c>
    </row>
    <row r="107" spans="1:8">
      <c r="A107" s="9" t="s">
        <v>35</v>
      </c>
      <c r="B107" s="89"/>
      <c r="C107" s="89"/>
      <c r="D107" s="89">
        <f t="shared" si="28"/>
        <v>0</v>
      </c>
      <c r="E107" s="89"/>
      <c r="F107" s="89"/>
      <c r="G107" s="89">
        <f t="shared" si="29"/>
        <v>0</v>
      </c>
      <c r="H107" s="57" t="s">
        <v>241</v>
      </c>
    </row>
    <row r="108" spans="1:8">
      <c r="A108" s="9" t="s">
        <v>36</v>
      </c>
      <c r="B108" s="89"/>
      <c r="C108" s="89"/>
      <c r="D108" s="89">
        <f t="shared" si="28"/>
        <v>0</v>
      </c>
      <c r="E108" s="89"/>
      <c r="F108" s="89"/>
      <c r="G108" s="89">
        <f t="shared" si="29"/>
        <v>0</v>
      </c>
      <c r="H108" s="57" t="s">
        <v>242</v>
      </c>
    </row>
    <row r="109" spans="1:8">
      <c r="A109" s="9" t="s">
        <v>37</v>
      </c>
      <c r="B109" s="89"/>
      <c r="C109" s="89"/>
      <c r="D109" s="89">
        <f t="shared" si="28"/>
        <v>0</v>
      </c>
      <c r="E109" s="89"/>
      <c r="F109" s="89"/>
      <c r="G109" s="89">
        <f t="shared" si="29"/>
        <v>0</v>
      </c>
      <c r="H109" s="57" t="s">
        <v>243</v>
      </c>
    </row>
    <row r="110" spans="1:8">
      <c r="A110" s="9" t="s">
        <v>38</v>
      </c>
      <c r="B110" s="89"/>
      <c r="C110" s="89"/>
      <c r="D110" s="89">
        <f t="shared" si="28"/>
        <v>0</v>
      </c>
      <c r="E110" s="89"/>
      <c r="F110" s="89"/>
      <c r="G110" s="89">
        <f t="shared" si="29"/>
        <v>0</v>
      </c>
      <c r="H110" s="57" t="s">
        <v>244</v>
      </c>
    </row>
    <row r="111" spans="1:8">
      <c r="A111" s="9" t="s">
        <v>39</v>
      </c>
      <c r="B111" s="89"/>
      <c r="C111" s="89"/>
      <c r="D111" s="89">
        <f t="shared" si="28"/>
        <v>0</v>
      </c>
      <c r="E111" s="89"/>
      <c r="F111" s="89"/>
      <c r="G111" s="89">
        <f t="shared" si="29"/>
        <v>0</v>
      </c>
      <c r="H111" s="57" t="s">
        <v>245</v>
      </c>
    </row>
    <row r="112" spans="1:8">
      <c r="A112" s="9" t="s">
        <v>40</v>
      </c>
      <c r="B112" s="89"/>
      <c r="C112" s="89"/>
      <c r="D112" s="89">
        <f t="shared" si="28"/>
        <v>0</v>
      </c>
      <c r="E112" s="89"/>
      <c r="F112" s="89"/>
      <c r="G112" s="89">
        <f t="shared" si="29"/>
        <v>0</v>
      </c>
      <c r="H112" s="57" t="s">
        <v>246</v>
      </c>
    </row>
    <row r="113" spans="1:8">
      <c r="A113" s="8" t="s">
        <v>41</v>
      </c>
      <c r="B113" s="89">
        <f t="shared" ref="B113:G113" si="30">SUM(B114:B122)</f>
        <v>0</v>
      </c>
      <c r="C113" s="89">
        <f t="shared" si="30"/>
        <v>0</v>
      </c>
      <c r="D113" s="89">
        <f t="shared" si="30"/>
        <v>0</v>
      </c>
      <c r="E113" s="89">
        <f t="shared" si="30"/>
        <v>0</v>
      </c>
      <c r="F113" s="89">
        <f t="shared" si="30"/>
        <v>0</v>
      </c>
      <c r="G113" s="89">
        <f t="shared" si="30"/>
        <v>0</v>
      </c>
    </row>
    <row r="114" spans="1:8">
      <c r="A114" s="9" t="s">
        <v>42</v>
      </c>
      <c r="B114" s="89"/>
      <c r="C114" s="89"/>
      <c r="D114" s="89">
        <f t="shared" ref="D114:D122" si="31">B114+C114</f>
        <v>0</v>
      </c>
      <c r="E114" s="89"/>
      <c r="F114" s="89"/>
      <c r="G114" s="89">
        <f t="shared" ref="G114:G122" si="32">D114-E114</f>
        <v>0</v>
      </c>
      <c r="H114" s="58" t="s">
        <v>247</v>
      </c>
    </row>
    <row r="115" spans="1:8">
      <c r="A115" s="9" t="s">
        <v>43</v>
      </c>
      <c r="B115" s="89"/>
      <c r="C115" s="89"/>
      <c r="D115" s="89">
        <f t="shared" si="31"/>
        <v>0</v>
      </c>
      <c r="E115" s="89"/>
      <c r="F115" s="89"/>
      <c r="G115" s="89">
        <f t="shared" si="32"/>
        <v>0</v>
      </c>
      <c r="H115" s="58" t="s">
        <v>248</v>
      </c>
    </row>
    <row r="116" spans="1:8">
      <c r="A116" s="9" t="s">
        <v>44</v>
      </c>
      <c r="B116" s="89"/>
      <c r="C116" s="89"/>
      <c r="D116" s="89">
        <f t="shared" si="31"/>
        <v>0</v>
      </c>
      <c r="E116" s="89"/>
      <c r="F116" s="89"/>
      <c r="G116" s="89">
        <f t="shared" si="32"/>
        <v>0</v>
      </c>
      <c r="H116" s="58" t="s">
        <v>249</v>
      </c>
    </row>
    <row r="117" spans="1:8">
      <c r="A117" s="9" t="s">
        <v>45</v>
      </c>
      <c r="B117" s="89"/>
      <c r="C117" s="89"/>
      <c r="D117" s="89">
        <f t="shared" si="31"/>
        <v>0</v>
      </c>
      <c r="E117" s="89"/>
      <c r="F117" s="89"/>
      <c r="G117" s="89">
        <f t="shared" si="32"/>
        <v>0</v>
      </c>
      <c r="H117" s="58" t="s">
        <v>250</v>
      </c>
    </row>
    <row r="118" spans="1:8">
      <c r="A118" s="9" t="s">
        <v>46</v>
      </c>
      <c r="B118" s="89"/>
      <c r="C118" s="89"/>
      <c r="D118" s="89">
        <f t="shared" si="31"/>
        <v>0</v>
      </c>
      <c r="E118" s="89"/>
      <c r="F118" s="89"/>
      <c r="G118" s="89">
        <f t="shared" si="32"/>
        <v>0</v>
      </c>
      <c r="H118" s="58" t="s">
        <v>251</v>
      </c>
    </row>
    <row r="119" spans="1:8">
      <c r="A119" s="9" t="s">
        <v>47</v>
      </c>
      <c r="B119" s="89"/>
      <c r="C119" s="89"/>
      <c r="D119" s="89">
        <f t="shared" si="31"/>
        <v>0</v>
      </c>
      <c r="E119" s="89"/>
      <c r="F119" s="89"/>
      <c r="G119" s="89">
        <f t="shared" si="32"/>
        <v>0</v>
      </c>
      <c r="H119" s="58" t="s">
        <v>252</v>
      </c>
    </row>
    <row r="120" spans="1:8">
      <c r="A120" s="9" t="s">
        <v>48</v>
      </c>
      <c r="B120" s="89"/>
      <c r="C120" s="89"/>
      <c r="D120" s="89">
        <f t="shared" si="31"/>
        <v>0</v>
      </c>
      <c r="E120" s="89"/>
      <c r="F120" s="89"/>
      <c r="G120" s="89">
        <f t="shared" si="32"/>
        <v>0</v>
      </c>
      <c r="H120" s="59"/>
    </row>
    <row r="121" spans="1:8">
      <c r="A121" s="9" t="s">
        <v>49</v>
      </c>
      <c r="B121" s="89"/>
      <c r="C121" s="89"/>
      <c r="D121" s="89">
        <f t="shared" si="31"/>
        <v>0</v>
      </c>
      <c r="E121" s="89"/>
      <c r="F121" s="89"/>
      <c r="G121" s="89">
        <f t="shared" si="32"/>
        <v>0</v>
      </c>
      <c r="H121" s="59"/>
    </row>
    <row r="122" spans="1:8">
      <c r="A122" s="9" t="s">
        <v>50</v>
      </c>
      <c r="B122" s="89"/>
      <c r="C122" s="89"/>
      <c r="D122" s="89">
        <f t="shared" si="31"/>
        <v>0</v>
      </c>
      <c r="E122" s="89"/>
      <c r="F122" s="89"/>
      <c r="G122" s="89">
        <f t="shared" si="32"/>
        <v>0</v>
      </c>
      <c r="H122" s="58" t="s">
        <v>253</v>
      </c>
    </row>
    <row r="123" spans="1:8">
      <c r="A123" s="8" t="s">
        <v>51</v>
      </c>
      <c r="B123" s="89">
        <f t="shared" ref="B123:G123" si="33">SUM(B124:B132)</f>
        <v>0</v>
      </c>
      <c r="C123" s="89">
        <f t="shared" si="33"/>
        <v>0</v>
      </c>
      <c r="D123" s="89">
        <f t="shared" si="33"/>
        <v>0</v>
      </c>
      <c r="E123" s="89">
        <f t="shared" si="33"/>
        <v>0</v>
      </c>
      <c r="F123" s="89">
        <f t="shared" si="33"/>
        <v>0</v>
      </c>
      <c r="G123" s="89">
        <f t="shared" si="33"/>
        <v>0</v>
      </c>
    </row>
    <row r="124" spans="1:8">
      <c r="A124" s="9" t="s">
        <v>52</v>
      </c>
      <c r="B124" s="89"/>
      <c r="C124" s="89"/>
      <c r="D124" s="89">
        <f t="shared" ref="D124:D132" si="34">B124+C124</f>
        <v>0</v>
      </c>
      <c r="E124" s="89"/>
      <c r="F124" s="89"/>
      <c r="G124" s="89">
        <f t="shared" ref="G124:G132" si="35">D124-E124</f>
        <v>0</v>
      </c>
      <c r="H124" s="60" t="s">
        <v>254</v>
      </c>
    </row>
    <row r="125" spans="1:8">
      <c r="A125" s="9" t="s">
        <v>53</v>
      </c>
      <c r="B125" s="89"/>
      <c r="C125" s="89"/>
      <c r="D125" s="89">
        <f t="shared" si="34"/>
        <v>0</v>
      </c>
      <c r="E125" s="89"/>
      <c r="F125" s="89"/>
      <c r="G125" s="89">
        <f t="shared" si="35"/>
        <v>0</v>
      </c>
      <c r="H125" s="60" t="s">
        <v>255</v>
      </c>
    </row>
    <row r="126" spans="1:8">
      <c r="A126" s="9" t="s">
        <v>54</v>
      </c>
      <c r="B126" s="89"/>
      <c r="C126" s="89"/>
      <c r="D126" s="89">
        <f t="shared" si="34"/>
        <v>0</v>
      </c>
      <c r="E126" s="89"/>
      <c r="F126" s="89"/>
      <c r="G126" s="89">
        <f t="shared" si="35"/>
        <v>0</v>
      </c>
      <c r="H126" s="60" t="s">
        <v>256</v>
      </c>
    </row>
    <row r="127" spans="1:8">
      <c r="A127" s="9" t="s">
        <v>55</v>
      </c>
      <c r="B127" s="89"/>
      <c r="C127" s="89"/>
      <c r="D127" s="89">
        <f t="shared" si="34"/>
        <v>0</v>
      </c>
      <c r="E127" s="89"/>
      <c r="F127" s="89"/>
      <c r="G127" s="89">
        <f t="shared" si="35"/>
        <v>0</v>
      </c>
      <c r="H127" s="60" t="s">
        <v>257</v>
      </c>
    </row>
    <row r="128" spans="1:8">
      <c r="A128" s="9" t="s">
        <v>56</v>
      </c>
      <c r="B128" s="89"/>
      <c r="C128" s="89"/>
      <c r="D128" s="89">
        <f t="shared" si="34"/>
        <v>0</v>
      </c>
      <c r="E128" s="89"/>
      <c r="F128" s="89"/>
      <c r="G128" s="89">
        <f t="shared" si="35"/>
        <v>0</v>
      </c>
      <c r="H128" s="60" t="s">
        <v>258</v>
      </c>
    </row>
    <row r="129" spans="1:8">
      <c r="A129" s="9" t="s">
        <v>57</v>
      </c>
      <c r="B129" s="89"/>
      <c r="C129" s="89"/>
      <c r="D129" s="89">
        <f t="shared" si="34"/>
        <v>0</v>
      </c>
      <c r="E129" s="89"/>
      <c r="F129" s="89"/>
      <c r="G129" s="89">
        <f t="shared" si="35"/>
        <v>0</v>
      </c>
      <c r="H129" s="60" t="s">
        <v>259</v>
      </c>
    </row>
    <row r="130" spans="1:8">
      <c r="A130" s="9" t="s">
        <v>58</v>
      </c>
      <c r="B130" s="89"/>
      <c r="C130" s="89"/>
      <c r="D130" s="89">
        <f t="shared" si="34"/>
        <v>0</v>
      </c>
      <c r="E130" s="89"/>
      <c r="F130" s="89"/>
      <c r="G130" s="89">
        <f t="shared" si="35"/>
        <v>0</v>
      </c>
      <c r="H130" s="60" t="s">
        <v>260</v>
      </c>
    </row>
    <row r="131" spans="1:8">
      <c r="A131" s="9" t="s">
        <v>59</v>
      </c>
      <c r="B131" s="89"/>
      <c r="C131" s="89"/>
      <c r="D131" s="89">
        <f t="shared" si="34"/>
        <v>0</v>
      </c>
      <c r="E131" s="89"/>
      <c r="F131" s="89"/>
      <c r="G131" s="89">
        <f t="shared" si="35"/>
        <v>0</v>
      </c>
      <c r="H131" s="60" t="s">
        <v>261</v>
      </c>
    </row>
    <row r="132" spans="1:8">
      <c r="A132" s="9" t="s">
        <v>60</v>
      </c>
      <c r="B132" s="89"/>
      <c r="C132" s="89"/>
      <c r="D132" s="89">
        <f t="shared" si="34"/>
        <v>0</v>
      </c>
      <c r="E132" s="89"/>
      <c r="F132" s="89"/>
      <c r="G132" s="89">
        <f t="shared" si="35"/>
        <v>0</v>
      </c>
      <c r="H132" s="60" t="s">
        <v>262</v>
      </c>
    </row>
    <row r="133" spans="1:8">
      <c r="A133" s="8" t="s">
        <v>61</v>
      </c>
      <c r="B133" s="89">
        <f t="shared" ref="B133:G133" si="36">SUM(B134:B136)</f>
        <v>0</v>
      </c>
      <c r="C133" s="89">
        <f t="shared" si="36"/>
        <v>0</v>
      </c>
      <c r="D133" s="89">
        <f t="shared" si="36"/>
        <v>0</v>
      </c>
      <c r="E133" s="89">
        <f t="shared" si="36"/>
        <v>0</v>
      </c>
      <c r="F133" s="89">
        <f t="shared" si="36"/>
        <v>0</v>
      </c>
      <c r="G133" s="89">
        <f t="shared" si="36"/>
        <v>0</v>
      </c>
    </row>
    <row r="134" spans="1:8">
      <c r="A134" s="9" t="s">
        <v>62</v>
      </c>
      <c r="B134" s="89"/>
      <c r="C134" s="89"/>
      <c r="D134" s="89">
        <f t="shared" ref="D134:D157" si="37">B134+C134</f>
        <v>0</v>
      </c>
      <c r="E134" s="89"/>
      <c r="F134" s="89"/>
      <c r="G134" s="89">
        <f>D134-E134</f>
        <v>0</v>
      </c>
      <c r="H134" s="61" t="s">
        <v>263</v>
      </c>
    </row>
    <row r="135" spans="1:8">
      <c r="A135" s="9" t="s">
        <v>63</v>
      </c>
      <c r="B135" s="89"/>
      <c r="C135" s="89"/>
      <c r="D135" s="89">
        <f t="shared" si="37"/>
        <v>0</v>
      </c>
      <c r="E135" s="89"/>
      <c r="F135" s="89"/>
      <c r="G135" s="89">
        <f>D135-E135</f>
        <v>0</v>
      </c>
      <c r="H135" s="61" t="s">
        <v>264</v>
      </c>
    </row>
    <row r="136" spans="1:8">
      <c r="A136" s="9" t="s">
        <v>64</v>
      </c>
      <c r="B136" s="89"/>
      <c r="C136" s="89"/>
      <c r="D136" s="89">
        <f t="shared" si="37"/>
        <v>0</v>
      </c>
      <c r="E136" s="89"/>
      <c r="F136" s="89"/>
      <c r="G136" s="89">
        <f>D136-E136</f>
        <v>0</v>
      </c>
      <c r="H136" s="61" t="s">
        <v>265</v>
      </c>
    </row>
    <row r="137" spans="1:8">
      <c r="A137" s="8" t="s">
        <v>65</v>
      </c>
      <c r="B137" s="89">
        <f t="shared" ref="B137:G137" si="38">SUM(B138:B142,B144:B145)</f>
        <v>0</v>
      </c>
      <c r="C137" s="89">
        <f t="shared" si="38"/>
        <v>0</v>
      </c>
      <c r="D137" s="89">
        <f t="shared" si="38"/>
        <v>0</v>
      </c>
      <c r="E137" s="89">
        <f t="shared" si="38"/>
        <v>0</v>
      </c>
      <c r="F137" s="89">
        <f t="shared" si="38"/>
        <v>0</v>
      </c>
      <c r="G137" s="89">
        <f t="shared" si="38"/>
        <v>0</v>
      </c>
    </row>
    <row r="138" spans="1:8">
      <c r="A138" s="9" t="s">
        <v>66</v>
      </c>
      <c r="B138" s="89"/>
      <c r="C138" s="89"/>
      <c r="D138" s="89">
        <f t="shared" si="37"/>
        <v>0</v>
      </c>
      <c r="E138" s="89"/>
      <c r="F138" s="89"/>
      <c r="G138" s="89">
        <f t="shared" ref="G138:G145" si="39">D138-E138</f>
        <v>0</v>
      </c>
      <c r="H138" s="62" t="s">
        <v>266</v>
      </c>
    </row>
    <row r="139" spans="1:8">
      <c r="A139" s="9" t="s">
        <v>67</v>
      </c>
      <c r="B139" s="89"/>
      <c r="C139" s="89"/>
      <c r="D139" s="89">
        <f t="shared" si="37"/>
        <v>0</v>
      </c>
      <c r="E139" s="89"/>
      <c r="F139" s="89"/>
      <c r="G139" s="89">
        <f t="shared" si="39"/>
        <v>0</v>
      </c>
      <c r="H139" s="62" t="s">
        <v>267</v>
      </c>
    </row>
    <row r="140" spans="1:8">
      <c r="A140" s="9" t="s">
        <v>68</v>
      </c>
      <c r="B140" s="89"/>
      <c r="C140" s="89"/>
      <c r="D140" s="89">
        <f t="shared" si="37"/>
        <v>0</v>
      </c>
      <c r="E140" s="89"/>
      <c r="F140" s="89"/>
      <c r="G140" s="89">
        <f t="shared" si="39"/>
        <v>0</v>
      </c>
      <c r="H140" s="62" t="s">
        <v>268</v>
      </c>
    </row>
    <row r="141" spans="1:8">
      <c r="A141" s="9" t="s">
        <v>69</v>
      </c>
      <c r="B141" s="89"/>
      <c r="C141" s="89"/>
      <c r="D141" s="89">
        <f t="shared" si="37"/>
        <v>0</v>
      </c>
      <c r="E141" s="89"/>
      <c r="F141" s="89"/>
      <c r="G141" s="89">
        <f t="shared" si="39"/>
        <v>0</v>
      </c>
      <c r="H141" s="62" t="s">
        <v>269</v>
      </c>
    </row>
    <row r="142" spans="1:8">
      <c r="A142" s="9" t="s">
        <v>70</v>
      </c>
      <c r="B142" s="89"/>
      <c r="C142" s="89"/>
      <c r="D142" s="89">
        <f t="shared" si="37"/>
        <v>0</v>
      </c>
      <c r="E142" s="89"/>
      <c r="F142" s="89"/>
      <c r="G142" s="89">
        <f t="shared" si="39"/>
        <v>0</v>
      </c>
      <c r="H142" s="62" t="s">
        <v>270</v>
      </c>
    </row>
    <row r="143" spans="1:8">
      <c r="A143" s="9" t="s">
        <v>71</v>
      </c>
      <c r="B143" s="89"/>
      <c r="C143" s="89"/>
      <c r="D143" s="89">
        <f t="shared" si="37"/>
        <v>0</v>
      </c>
      <c r="E143" s="89"/>
      <c r="F143" s="89"/>
      <c r="G143" s="89">
        <f t="shared" si="39"/>
        <v>0</v>
      </c>
      <c r="H143" s="62"/>
    </row>
    <row r="144" spans="1:8">
      <c r="A144" s="9" t="s">
        <v>72</v>
      </c>
      <c r="B144" s="89"/>
      <c r="C144" s="89"/>
      <c r="D144" s="89">
        <f t="shared" si="37"/>
        <v>0</v>
      </c>
      <c r="E144" s="89"/>
      <c r="F144" s="89"/>
      <c r="G144" s="89">
        <f t="shared" si="39"/>
        <v>0</v>
      </c>
      <c r="H144" s="62" t="s">
        <v>271</v>
      </c>
    </row>
    <row r="145" spans="1:8">
      <c r="A145" s="9" t="s">
        <v>73</v>
      </c>
      <c r="B145" s="89"/>
      <c r="C145" s="89"/>
      <c r="D145" s="89">
        <f t="shared" si="37"/>
        <v>0</v>
      </c>
      <c r="E145" s="89"/>
      <c r="F145" s="89"/>
      <c r="G145" s="89">
        <f t="shared" si="39"/>
        <v>0</v>
      </c>
      <c r="H145" s="62" t="s">
        <v>272</v>
      </c>
    </row>
    <row r="146" spans="1:8">
      <c r="A146" s="8" t="s">
        <v>74</v>
      </c>
      <c r="B146" s="89">
        <f t="shared" ref="B146:G146" si="40">SUM(B147:B149)</f>
        <v>0</v>
      </c>
      <c r="C146" s="89">
        <f t="shared" si="40"/>
        <v>0</v>
      </c>
      <c r="D146" s="89">
        <f t="shared" si="40"/>
        <v>0</v>
      </c>
      <c r="E146" s="89">
        <f t="shared" si="40"/>
        <v>0</v>
      </c>
      <c r="F146" s="89">
        <f t="shared" si="40"/>
        <v>0</v>
      </c>
      <c r="G146" s="89">
        <f t="shared" si="40"/>
        <v>0</v>
      </c>
    </row>
    <row r="147" spans="1:8">
      <c r="A147" s="9" t="s">
        <v>75</v>
      </c>
      <c r="B147" s="89"/>
      <c r="C147" s="89"/>
      <c r="D147" s="89">
        <f t="shared" si="37"/>
        <v>0</v>
      </c>
      <c r="E147" s="89"/>
      <c r="F147" s="89"/>
      <c r="G147" s="89">
        <f>D147-E147</f>
        <v>0</v>
      </c>
      <c r="H147" s="63" t="s">
        <v>273</v>
      </c>
    </row>
    <row r="148" spans="1:8">
      <c r="A148" s="9" t="s">
        <v>76</v>
      </c>
      <c r="B148" s="89"/>
      <c r="C148" s="89"/>
      <c r="D148" s="89">
        <f t="shared" si="37"/>
        <v>0</v>
      </c>
      <c r="E148" s="89"/>
      <c r="F148" s="89"/>
      <c r="G148" s="89">
        <f>D148-E148</f>
        <v>0</v>
      </c>
      <c r="H148" s="63" t="s">
        <v>274</v>
      </c>
    </row>
    <row r="149" spans="1:8">
      <c r="A149" s="9" t="s">
        <v>77</v>
      </c>
      <c r="B149" s="89"/>
      <c r="C149" s="89"/>
      <c r="D149" s="89">
        <f t="shared" si="37"/>
        <v>0</v>
      </c>
      <c r="E149" s="89"/>
      <c r="F149" s="89"/>
      <c r="G149" s="89">
        <f>D149-E149</f>
        <v>0</v>
      </c>
      <c r="H149" s="63" t="s">
        <v>275</v>
      </c>
    </row>
    <row r="150" spans="1:8">
      <c r="A150" s="8" t="s">
        <v>78</v>
      </c>
      <c r="B150" s="89">
        <f t="shared" ref="B150:G150" si="41">SUM(B151:B157)</f>
        <v>0</v>
      </c>
      <c r="C150" s="89">
        <f t="shared" si="41"/>
        <v>0</v>
      </c>
      <c r="D150" s="89">
        <f t="shared" si="41"/>
        <v>0</v>
      </c>
      <c r="E150" s="89">
        <f t="shared" si="41"/>
        <v>0</v>
      </c>
      <c r="F150" s="89">
        <f t="shared" si="41"/>
        <v>0</v>
      </c>
      <c r="G150" s="89">
        <f t="shared" si="41"/>
        <v>0</v>
      </c>
    </row>
    <row r="151" spans="1:8">
      <c r="A151" s="9" t="s">
        <v>79</v>
      </c>
      <c r="B151" s="89"/>
      <c r="C151" s="89"/>
      <c r="D151" s="89">
        <f t="shared" si="37"/>
        <v>0</v>
      </c>
      <c r="E151" s="89"/>
      <c r="F151" s="89"/>
      <c r="G151" s="89">
        <f t="shared" ref="G151:G157" si="42">D151-E151</f>
        <v>0</v>
      </c>
      <c r="H151" s="64" t="s">
        <v>276</v>
      </c>
    </row>
    <row r="152" spans="1:8">
      <c r="A152" s="9" t="s">
        <v>80</v>
      </c>
      <c r="B152" s="89"/>
      <c r="C152" s="89"/>
      <c r="D152" s="89">
        <f t="shared" si="37"/>
        <v>0</v>
      </c>
      <c r="E152" s="89"/>
      <c r="F152" s="89"/>
      <c r="G152" s="89">
        <f t="shared" si="42"/>
        <v>0</v>
      </c>
      <c r="H152" s="64" t="s">
        <v>277</v>
      </c>
    </row>
    <row r="153" spans="1:8">
      <c r="A153" s="9" t="s">
        <v>81</v>
      </c>
      <c r="B153" s="89"/>
      <c r="C153" s="89"/>
      <c r="D153" s="89">
        <f t="shared" si="37"/>
        <v>0</v>
      </c>
      <c r="E153" s="89"/>
      <c r="F153" s="89"/>
      <c r="G153" s="89">
        <f t="shared" si="42"/>
        <v>0</v>
      </c>
      <c r="H153" s="64" t="s">
        <v>278</v>
      </c>
    </row>
    <row r="154" spans="1:8">
      <c r="A154" s="2" t="s">
        <v>82</v>
      </c>
      <c r="B154" s="89"/>
      <c r="C154" s="89"/>
      <c r="D154" s="89">
        <f t="shared" si="37"/>
        <v>0</v>
      </c>
      <c r="E154" s="89"/>
      <c r="F154" s="89"/>
      <c r="G154" s="89">
        <f t="shared" si="42"/>
        <v>0</v>
      </c>
      <c r="H154" s="64" t="s">
        <v>279</v>
      </c>
    </row>
    <row r="155" spans="1:8">
      <c r="A155" s="9" t="s">
        <v>83</v>
      </c>
      <c r="B155" s="89"/>
      <c r="C155" s="89"/>
      <c r="D155" s="89">
        <f t="shared" si="37"/>
        <v>0</v>
      </c>
      <c r="E155" s="89"/>
      <c r="F155" s="89"/>
      <c r="G155" s="89">
        <f t="shared" si="42"/>
        <v>0</v>
      </c>
      <c r="H155" s="64" t="s">
        <v>280</v>
      </c>
    </row>
    <row r="156" spans="1:8">
      <c r="A156" s="9" t="s">
        <v>84</v>
      </c>
      <c r="B156" s="89"/>
      <c r="C156" s="89"/>
      <c r="D156" s="89">
        <f t="shared" si="37"/>
        <v>0</v>
      </c>
      <c r="E156" s="89"/>
      <c r="F156" s="89"/>
      <c r="G156" s="89">
        <f t="shared" si="42"/>
        <v>0</v>
      </c>
      <c r="H156" s="64" t="s">
        <v>281</v>
      </c>
    </row>
    <row r="157" spans="1:8">
      <c r="A157" s="9" t="s">
        <v>85</v>
      </c>
      <c r="B157" s="89"/>
      <c r="C157" s="89"/>
      <c r="D157" s="89">
        <f t="shared" si="37"/>
        <v>0</v>
      </c>
      <c r="E157" s="89"/>
      <c r="F157" s="89"/>
      <c r="G157" s="89">
        <f t="shared" si="42"/>
        <v>0</v>
      </c>
      <c r="H157" s="64" t="s">
        <v>282</v>
      </c>
    </row>
    <row r="158" spans="1:8">
      <c r="A158" s="3"/>
      <c r="B158" s="90"/>
      <c r="C158" s="90"/>
      <c r="D158" s="90"/>
      <c r="E158" s="90"/>
      <c r="F158" s="90"/>
      <c r="G158" s="90"/>
    </row>
    <row r="159" spans="1:8">
      <c r="A159" s="4" t="s">
        <v>87</v>
      </c>
      <c r="B159" s="88">
        <f t="shared" ref="B159:G159" si="43">B9+B84</f>
        <v>60315913.920000002</v>
      </c>
      <c r="C159" s="88">
        <f t="shared" si="43"/>
        <v>0</v>
      </c>
      <c r="D159" s="88">
        <f t="shared" si="43"/>
        <v>60315913.920000002</v>
      </c>
      <c r="E159" s="88">
        <f t="shared" si="43"/>
        <v>41615341.940000005</v>
      </c>
      <c r="F159" s="88">
        <f t="shared" si="43"/>
        <v>41563227.82</v>
      </c>
      <c r="G159" s="88">
        <f t="shared" si="43"/>
        <v>18700571.980000004</v>
      </c>
    </row>
    <row r="160" spans="1:8">
      <c r="A160" s="6"/>
      <c r="B160" s="91"/>
      <c r="C160" s="91"/>
      <c r="D160" s="91"/>
      <c r="E160" s="91"/>
      <c r="F160" s="91"/>
      <c r="G160" s="91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activeCell="B9" sqref="B9:G30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209" t="s">
        <v>88</v>
      </c>
      <c r="B1" s="209"/>
      <c r="C1" s="209"/>
      <c r="D1" s="209"/>
      <c r="E1" s="209"/>
      <c r="F1" s="209"/>
      <c r="G1" s="209"/>
    </row>
    <row r="2" spans="1:7">
      <c r="A2" s="191" t="s">
        <v>339</v>
      </c>
      <c r="B2" s="192"/>
      <c r="C2" s="192"/>
      <c r="D2" s="192"/>
      <c r="E2" s="192"/>
      <c r="F2" s="192"/>
      <c r="G2" s="193"/>
    </row>
    <row r="3" spans="1:7">
      <c r="A3" s="194" t="s">
        <v>1</v>
      </c>
      <c r="B3" s="195"/>
      <c r="C3" s="195"/>
      <c r="D3" s="195"/>
      <c r="E3" s="195"/>
      <c r="F3" s="195"/>
      <c r="G3" s="196"/>
    </row>
    <row r="4" spans="1:7">
      <c r="A4" s="194" t="s">
        <v>89</v>
      </c>
      <c r="B4" s="195"/>
      <c r="C4" s="195"/>
      <c r="D4" s="195"/>
      <c r="E4" s="195"/>
      <c r="F4" s="195"/>
      <c r="G4" s="196"/>
    </row>
    <row r="5" spans="1:7">
      <c r="A5" s="197" t="s">
        <v>340</v>
      </c>
      <c r="B5" s="198"/>
      <c r="C5" s="198"/>
      <c r="D5" s="198"/>
      <c r="E5" s="198"/>
      <c r="F5" s="198"/>
      <c r="G5" s="199"/>
    </row>
    <row r="6" spans="1:7">
      <c r="A6" s="200" t="s">
        <v>3</v>
      </c>
      <c r="B6" s="201"/>
      <c r="C6" s="201"/>
      <c r="D6" s="201"/>
      <c r="E6" s="201"/>
      <c r="F6" s="201"/>
      <c r="G6" s="202"/>
    </row>
    <row r="7" spans="1:7">
      <c r="A7" s="206" t="s">
        <v>4</v>
      </c>
      <c r="B7" s="215" t="s">
        <v>5</v>
      </c>
      <c r="C7" s="215"/>
      <c r="D7" s="215"/>
      <c r="E7" s="215"/>
      <c r="F7" s="215"/>
      <c r="G7" s="216" t="s">
        <v>6</v>
      </c>
    </row>
    <row r="8" spans="1:7" ht="30">
      <c r="A8" s="207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217"/>
    </row>
    <row r="9" spans="1:7">
      <c r="A9" s="14" t="s">
        <v>93</v>
      </c>
      <c r="B9" s="83">
        <f t="shared" ref="B9:G9" si="0">SUM(B10:B18)</f>
        <v>60315913.920000002</v>
      </c>
      <c r="C9" s="83">
        <f t="shared" si="0"/>
        <v>0</v>
      </c>
      <c r="D9" s="83">
        <f t="shared" si="0"/>
        <v>60315913.920000002</v>
      </c>
      <c r="E9" s="83">
        <f t="shared" si="0"/>
        <v>41615341.939999998</v>
      </c>
      <c r="F9" s="83">
        <f t="shared" si="0"/>
        <v>41563227.82</v>
      </c>
      <c r="G9" s="83">
        <f t="shared" si="0"/>
        <v>18700571.980000004</v>
      </c>
    </row>
    <row r="10" spans="1:7">
      <c r="A10" s="94">
        <v>3112</v>
      </c>
      <c r="B10" s="95">
        <v>60315913.920000002</v>
      </c>
      <c r="C10" s="95">
        <v>0</v>
      </c>
      <c r="D10" s="84">
        <f>B10+C10</f>
        <v>60315913.920000002</v>
      </c>
      <c r="E10" s="95">
        <v>41615341.939999998</v>
      </c>
      <c r="F10" s="95">
        <v>41563227.82</v>
      </c>
      <c r="G10" s="84">
        <f>D10-E10</f>
        <v>18700571.980000004</v>
      </c>
    </row>
    <row r="11" spans="1:7">
      <c r="A11" s="94">
        <v>3112</v>
      </c>
      <c r="B11" s="95">
        <v>0</v>
      </c>
      <c r="C11" s="95">
        <v>0</v>
      </c>
      <c r="D11" s="84">
        <f t="shared" ref="D11:D17" si="1">B11+C11</f>
        <v>0</v>
      </c>
      <c r="E11" s="95">
        <v>0</v>
      </c>
      <c r="F11" s="95">
        <v>0</v>
      </c>
      <c r="G11" s="84">
        <f t="shared" ref="G11:G17" si="2">D11-E11</f>
        <v>0</v>
      </c>
    </row>
    <row r="12" spans="1:7">
      <c r="A12" s="18" t="s">
        <v>96</v>
      </c>
      <c r="B12" s="84"/>
      <c r="C12" s="84"/>
      <c r="D12" s="84">
        <f t="shared" si="1"/>
        <v>0</v>
      </c>
      <c r="E12" s="84"/>
      <c r="F12" s="84"/>
      <c r="G12" s="84">
        <f t="shared" si="2"/>
        <v>0</v>
      </c>
    </row>
    <row r="13" spans="1:7">
      <c r="A13" s="18" t="s">
        <v>97</v>
      </c>
      <c r="B13" s="84"/>
      <c r="C13" s="84"/>
      <c r="D13" s="84">
        <f t="shared" si="1"/>
        <v>0</v>
      </c>
      <c r="E13" s="84"/>
      <c r="F13" s="84"/>
      <c r="G13" s="84">
        <f t="shared" si="2"/>
        <v>0</v>
      </c>
    </row>
    <row r="14" spans="1:7">
      <c r="A14" s="18" t="s">
        <v>98</v>
      </c>
      <c r="B14" s="84"/>
      <c r="C14" s="84"/>
      <c r="D14" s="84">
        <f t="shared" si="1"/>
        <v>0</v>
      </c>
      <c r="E14" s="84"/>
      <c r="F14" s="84"/>
      <c r="G14" s="84">
        <f t="shared" si="2"/>
        <v>0</v>
      </c>
    </row>
    <row r="15" spans="1:7">
      <c r="A15" s="18" t="s">
        <v>99</v>
      </c>
      <c r="B15" s="84"/>
      <c r="C15" s="84"/>
      <c r="D15" s="84">
        <f t="shared" si="1"/>
        <v>0</v>
      </c>
      <c r="E15" s="84"/>
      <c r="F15" s="84"/>
      <c r="G15" s="84">
        <f t="shared" si="2"/>
        <v>0</v>
      </c>
    </row>
    <row r="16" spans="1:7">
      <c r="A16" s="18" t="s">
        <v>100</v>
      </c>
      <c r="B16" s="84"/>
      <c r="C16" s="84"/>
      <c r="D16" s="84">
        <f t="shared" si="1"/>
        <v>0</v>
      </c>
      <c r="E16" s="84"/>
      <c r="F16" s="84"/>
      <c r="G16" s="84">
        <f t="shared" si="2"/>
        <v>0</v>
      </c>
    </row>
    <row r="17" spans="1:7">
      <c r="A17" s="18" t="s">
        <v>101</v>
      </c>
      <c r="B17" s="84"/>
      <c r="C17" s="84"/>
      <c r="D17" s="84">
        <f t="shared" si="1"/>
        <v>0</v>
      </c>
      <c r="E17" s="84"/>
      <c r="F17" s="84"/>
      <c r="G17" s="84">
        <f t="shared" si="2"/>
        <v>0</v>
      </c>
    </row>
    <row r="18" spans="1:7">
      <c r="A18" s="17" t="s">
        <v>102</v>
      </c>
      <c r="B18" s="85"/>
      <c r="C18" s="85"/>
      <c r="D18" s="85"/>
      <c r="E18" s="85"/>
      <c r="F18" s="85"/>
      <c r="G18" s="85"/>
    </row>
    <row r="19" spans="1:7">
      <c r="A19" s="15" t="s">
        <v>103</v>
      </c>
      <c r="B19" s="86">
        <f t="shared" ref="B19:G19" si="3">SUM(B20:B28)</f>
        <v>0</v>
      </c>
      <c r="C19" s="86">
        <f t="shared" si="3"/>
        <v>0</v>
      </c>
      <c r="D19" s="86">
        <f t="shared" si="3"/>
        <v>0</v>
      </c>
      <c r="E19" s="86">
        <f t="shared" si="3"/>
        <v>0</v>
      </c>
      <c r="F19" s="86">
        <f t="shared" si="3"/>
        <v>0</v>
      </c>
      <c r="G19" s="86">
        <f t="shared" si="3"/>
        <v>0</v>
      </c>
    </row>
    <row r="20" spans="1:7">
      <c r="A20" s="18" t="s">
        <v>94</v>
      </c>
      <c r="B20" s="84"/>
      <c r="C20" s="84"/>
      <c r="D20" s="84">
        <f t="shared" ref="D20:D28" si="4">B20+C20</f>
        <v>0</v>
      </c>
      <c r="E20" s="84"/>
      <c r="F20" s="84"/>
      <c r="G20" s="84">
        <f t="shared" ref="G20:G28" si="5">D20-E20</f>
        <v>0</v>
      </c>
    </row>
    <row r="21" spans="1:7">
      <c r="A21" s="18" t="s">
        <v>95</v>
      </c>
      <c r="B21" s="84"/>
      <c r="C21" s="84"/>
      <c r="D21" s="84">
        <f t="shared" si="4"/>
        <v>0</v>
      </c>
      <c r="E21" s="84"/>
      <c r="F21" s="84"/>
      <c r="G21" s="84">
        <f t="shared" si="5"/>
        <v>0</v>
      </c>
    </row>
    <row r="22" spans="1:7">
      <c r="A22" s="18" t="s">
        <v>96</v>
      </c>
      <c r="B22" s="84"/>
      <c r="C22" s="84"/>
      <c r="D22" s="84">
        <f t="shared" si="4"/>
        <v>0</v>
      </c>
      <c r="E22" s="84"/>
      <c r="F22" s="84"/>
      <c r="G22" s="84">
        <f t="shared" si="5"/>
        <v>0</v>
      </c>
    </row>
    <row r="23" spans="1:7">
      <c r="A23" s="18" t="s">
        <v>97</v>
      </c>
      <c r="B23" s="84"/>
      <c r="C23" s="84"/>
      <c r="D23" s="84">
        <f t="shared" si="4"/>
        <v>0</v>
      </c>
      <c r="E23" s="84"/>
      <c r="F23" s="84"/>
      <c r="G23" s="84">
        <f t="shared" si="5"/>
        <v>0</v>
      </c>
    </row>
    <row r="24" spans="1:7">
      <c r="A24" s="18" t="s">
        <v>98</v>
      </c>
      <c r="B24" s="84"/>
      <c r="C24" s="84"/>
      <c r="D24" s="84">
        <f t="shared" si="4"/>
        <v>0</v>
      </c>
      <c r="E24" s="84"/>
      <c r="F24" s="84"/>
      <c r="G24" s="84">
        <f t="shared" si="5"/>
        <v>0</v>
      </c>
    </row>
    <row r="25" spans="1:7">
      <c r="A25" s="18" t="s">
        <v>99</v>
      </c>
      <c r="B25" s="84"/>
      <c r="C25" s="84"/>
      <c r="D25" s="84">
        <f t="shared" si="4"/>
        <v>0</v>
      </c>
      <c r="E25" s="84"/>
      <c r="F25" s="84"/>
      <c r="G25" s="84">
        <f t="shared" si="5"/>
        <v>0</v>
      </c>
    </row>
    <row r="26" spans="1:7">
      <c r="A26" s="18" t="s">
        <v>100</v>
      </c>
      <c r="B26" s="84"/>
      <c r="C26" s="84"/>
      <c r="D26" s="84">
        <f t="shared" si="4"/>
        <v>0</v>
      </c>
      <c r="E26" s="84"/>
      <c r="F26" s="84"/>
      <c r="G26" s="84">
        <f t="shared" si="5"/>
        <v>0</v>
      </c>
    </row>
    <row r="27" spans="1:7">
      <c r="A27" s="18" t="s">
        <v>101</v>
      </c>
      <c r="B27" s="84"/>
      <c r="C27" s="84"/>
      <c r="D27" s="84">
        <f t="shared" si="4"/>
        <v>0</v>
      </c>
      <c r="E27" s="84"/>
      <c r="F27" s="84"/>
      <c r="G27" s="84">
        <f t="shared" si="5"/>
        <v>0</v>
      </c>
    </row>
    <row r="28" spans="1:7">
      <c r="A28" s="17" t="s">
        <v>102</v>
      </c>
      <c r="B28" s="85"/>
      <c r="C28" s="85"/>
      <c r="D28" s="84">
        <f t="shared" si="4"/>
        <v>0</v>
      </c>
      <c r="E28" s="84"/>
      <c r="F28" s="84"/>
      <c r="G28" s="84">
        <f t="shared" si="5"/>
        <v>0</v>
      </c>
    </row>
    <row r="29" spans="1:7">
      <c r="A29" s="15" t="s">
        <v>87</v>
      </c>
      <c r="B29" s="86">
        <f>B9+B19</f>
        <v>60315913.920000002</v>
      </c>
      <c r="C29" s="86">
        <f>C9+C19</f>
        <v>0</v>
      </c>
      <c r="D29" s="86">
        <f>B29+C29</f>
        <v>60315913.920000002</v>
      </c>
      <c r="E29" s="86">
        <f>E9+E19</f>
        <v>41615341.939999998</v>
      </c>
      <c r="F29" s="86">
        <f>F9+F19</f>
        <v>41563227.82</v>
      </c>
      <c r="G29" s="86">
        <f>D29-E29</f>
        <v>18700571.980000004</v>
      </c>
    </row>
    <row r="30" spans="1:7">
      <c r="A30" s="16"/>
      <c r="B30" s="87"/>
      <c r="C30" s="87"/>
      <c r="D30" s="87"/>
      <c r="E30" s="87"/>
      <c r="F30" s="87"/>
      <c r="G30" s="87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sqref="A1:G78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18" t="s">
        <v>104</v>
      </c>
      <c r="B1" s="219"/>
      <c r="C1" s="219"/>
      <c r="D1" s="219"/>
      <c r="E1" s="219"/>
      <c r="F1" s="219"/>
      <c r="G1" s="219"/>
    </row>
    <row r="2" spans="1:8">
      <c r="A2" s="191" t="s">
        <v>339</v>
      </c>
      <c r="B2" s="192"/>
      <c r="C2" s="192"/>
      <c r="D2" s="192"/>
      <c r="E2" s="192"/>
      <c r="F2" s="192"/>
      <c r="G2" s="193"/>
    </row>
    <row r="3" spans="1:8">
      <c r="A3" s="194" t="s">
        <v>105</v>
      </c>
      <c r="B3" s="195"/>
      <c r="C3" s="195"/>
      <c r="D3" s="195"/>
      <c r="E3" s="195"/>
      <c r="F3" s="195"/>
      <c r="G3" s="196"/>
    </row>
    <row r="4" spans="1:8">
      <c r="A4" s="194" t="s">
        <v>106</v>
      </c>
      <c r="B4" s="195"/>
      <c r="C4" s="195"/>
      <c r="D4" s="195"/>
      <c r="E4" s="195"/>
      <c r="F4" s="195"/>
      <c r="G4" s="196"/>
    </row>
    <row r="5" spans="1:8">
      <c r="A5" s="197" t="s">
        <v>340</v>
      </c>
      <c r="B5" s="198"/>
      <c r="C5" s="198"/>
      <c r="D5" s="198"/>
      <c r="E5" s="198"/>
      <c r="F5" s="198"/>
      <c r="G5" s="199"/>
    </row>
    <row r="6" spans="1:8">
      <c r="A6" s="200" t="s">
        <v>3</v>
      </c>
      <c r="B6" s="201"/>
      <c r="C6" s="201"/>
      <c r="D6" s="201"/>
      <c r="E6" s="201"/>
      <c r="F6" s="201"/>
      <c r="G6" s="202"/>
    </row>
    <row r="7" spans="1:8">
      <c r="A7" s="195" t="s">
        <v>4</v>
      </c>
      <c r="B7" s="200" t="s">
        <v>5</v>
      </c>
      <c r="C7" s="201"/>
      <c r="D7" s="201"/>
      <c r="E7" s="201"/>
      <c r="F7" s="202"/>
      <c r="G7" s="211" t="s">
        <v>107</v>
      </c>
    </row>
    <row r="8" spans="1:8" ht="30">
      <c r="A8" s="195"/>
      <c r="B8" s="22" t="s">
        <v>7</v>
      </c>
      <c r="C8" s="21" t="s">
        <v>108</v>
      </c>
      <c r="D8" s="22" t="s">
        <v>9</v>
      </c>
      <c r="E8" s="22" t="s">
        <v>10</v>
      </c>
      <c r="F8" s="23" t="s">
        <v>92</v>
      </c>
      <c r="G8" s="210"/>
    </row>
    <row r="9" spans="1:8">
      <c r="A9" s="25" t="s">
        <v>109</v>
      </c>
      <c r="B9" s="77">
        <f t="shared" ref="B9:G9" si="0">B10+B19+B27+B37</f>
        <v>60315913.920000002</v>
      </c>
      <c r="C9" s="77">
        <f t="shared" si="0"/>
        <v>0</v>
      </c>
      <c r="D9" s="77">
        <f t="shared" si="0"/>
        <v>60315913.920000002</v>
      </c>
      <c r="E9" s="77">
        <f t="shared" si="0"/>
        <v>41615341.939999998</v>
      </c>
      <c r="F9" s="77">
        <f t="shared" si="0"/>
        <v>41563227.82</v>
      </c>
      <c r="G9" s="77">
        <f t="shared" si="0"/>
        <v>18700571.980000004</v>
      </c>
    </row>
    <row r="10" spans="1:8">
      <c r="A10" s="26" t="s">
        <v>110</v>
      </c>
      <c r="B10" s="78">
        <f t="shared" ref="B10:G10" si="1">SUM(B11:B18)</f>
        <v>0</v>
      </c>
      <c r="C10" s="78">
        <f t="shared" si="1"/>
        <v>0</v>
      </c>
      <c r="D10" s="78">
        <f t="shared" si="1"/>
        <v>0</v>
      </c>
      <c r="E10" s="78">
        <f t="shared" si="1"/>
        <v>0</v>
      </c>
      <c r="F10" s="78">
        <f t="shared" si="1"/>
        <v>0</v>
      </c>
      <c r="G10" s="78">
        <f t="shared" si="1"/>
        <v>0</v>
      </c>
    </row>
    <row r="11" spans="1:8">
      <c r="A11" s="30" t="s">
        <v>111</v>
      </c>
      <c r="B11" s="78"/>
      <c r="C11" s="78"/>
      <c r="D11" s="78">
        <f>B11+C11</f>
        <v>0</v>
      </c>
      <c r="E11" s="78"/>
      <c r="F11" s="78"/>
      <c r="G11" s="78">
        <f>D11-E11</f>
        <v>0</v>
      </c>
      <c r="H11" s="65" t="s">
        <v>283</v>
      </c>
    </row>
    <row r="12" spans="1:8">
      <c r="A12" s="30" t="s">
        <v>112</v>
      </c>
      <c r="B12" s="78"/>
      <c r="C12" s="78"/>
      <c r="D12" s="78">
        <f t="shared" ref="D12:D18" si="2">B12+C12</f>
        <v>0</v>
      </c>
      <c r="E12" s="78"/>
      <c r="F12" s="78"/>
      <c r="G12" s="78">
        <f t="shared" ref="G12:G18" si="3">D12-E12</f>
        <v>0</v>
      </c>
      <c r="H12" s="65" t="s">
        <v>284</v>
      </c>
    </row>
    <row r="13" spans="1:8">
      <c r="A13" s="30" t="s">
        <v>113</v>
      </c>
      <c r="B13" s="78"/>
      <c r="C13" s="78"/>
      <c r="D13" s="78">
        <f t="shared" si="2"/>
        <v>0</v>
      </c>
      <c r="E13" s="78"/>
      <c r="F13" s="78"/>
      <c r="G13" s="78">
        <f t="shared" si="3"/>
        <v>0</v>
      </c>
      <c r="H13" s="65" t="s">
        <v>285</v>
      </c>
    </row>
    <row r="14" spans="1:8">
      <c r="A14" s="30" t="s">
        <v>114</v>
      </c>
      <c r="B14" s="78"/>
      <c r="C14" s="78"/>
      <c r="D14" s="78">
        <f t="shared" si="2"/>
        <v>0</v>
      </c>
      <c r="E14" s="78"/>
      <c r="F14" s="78"/>
      <c r="G14" s="78">
        <f t="shared" si="3"/>
        <v>0</v>
      </c>
      <c r="H14" s="65" t="s">
        <v>286</v>
      </c>
    </row>
    <row r="15" spans="1:8">
      <c r="A15" s="30" t="s">
        <v>115</v>
      </c>
      <c r="B15" s="78"/>
      <c r="C15" s="78"/>
      <c r="D15" s="78">
        <f t="shared" si="2"/>
        <v>0</v>
      </c>
      <c r="E15" s="78"/>
      <c r="F15" s="78"/>
      <c r="G15" s="78">
        <f t="shared" si="3"/>
        <v>0</v>
      </c>
      <c r="H15" s="65" t="s">
        <v>287</v>
      </c>
    </row>
    <row r="16" spans="1:8">
      <c r="A16" s="30" t="s">
        <v>116</v>
      </c>
      <c r="B16" s="78"/>
      <c r="C16" s="78"/>
      <c r="D16" s="78">
        <f t="shared" si="2"/>
        <v>0</v>
      </c>
      <c r="E16" s="78"/>
      <c r="F16" s="78"/>
      <c r="G16" s="78">
        <f t="shared" si="3"/>
        <v>0</v>
      </c>
      <c r="H16" s="65" t="s">
        <v>288</v>
      </c>
    </row>
    <row r="17" spans="1:8">
      <c r="A17" s="30" t="s">
        <v>117</v>
      </c>
      <c r="B17" s="78"/>
      <c r="C17" s="78"/>
      <c r="D17" s="78">
        <f t="shared" si="2"/>
        <v>0</v>
      </c>
      <c r="E17" s="78"/>
      <c r="F17" s="78"/>
      <c r="G17" s="78">
        <f t="shared" si="3"/>
        <v>0</v>
      </c>
      <c r="H17" s="65" t="s">
        <v>289</v>
      </c>
    </row>
    <row r="18" spans="1:8">
      <c r="A18" s="30" t="s">
        <v>118</v>
      </c>
      <c r="B18" s="78"/>
      <c r="C18" s="78"/>
      <c r="D18" s="78">
        <f t="shared" si="2"/>
        <v>0</v>
      </c>
      <c r="E18" s="78"/>
      <c r="F18" s="78"/>
      <c r="G18" s="78">
        <f t="shared" si="3"/>
        <v>0</v>
      </c>
      <c r="H18" s="65" t="s">
        <v>290</v>
      </c>
    </row>
    <row r="19" spans="1:8">
      <c r="A19" s="26" t="s">
        <v>119</v>
      </c>
      <c r="B19" s="78">
        <f t="shared" ref="B19:G19" si="4">SUM(B20:B26)</f>
        <v>60315913.920000002</v>
      </c>
      <c r="C19" s="78">
        <f t="shared" si="4"/>
        <v>0</v>
      </c>
      <c r="D19" s="78">
        <f t="shared" si="4"/>
        <v>60315913.920000002</v>
      </c>
      <c r="E19" s="78">
        <f t="shared" si="4"/>
        <v>41615341.939999998</v>
      </c>
      <c r="F19" s="78">
        <f t="shared" si="4"/>
        <v>41563227.82</v>
      </c>
      <c r="G19" s="78">
        <f t="shared" si="4"/>
        <v>18700571.980000004</v>
      </c>
    </row>
    <row r="20" spans="1:8">
      <c r="A20" s="30" t="s">
        <v>120</v>
      </c>
      <c r="B20" s="78"/>
      <c r="C20" s="78"/>
      <c r="D20" s="78">
        <f t="shared" ref="D20:D26" si="5">B20+C20</f>
        <v>0</v>
      </c>
      <c r="E20" s="78"/>
      <c r="F20" s="78"/>
      <c r="G20" s="78">
        <f t="shared" ref="G20:G26" si="6">D20-E20</f>
        <v>0</v>
      </c>
      <c r="H20" s="66" t="s">
        <v>291</v>
      </c>
    </row>
    <row r="21" spans="1:8">
      <c r="A21" s="30" t="s">
        <v>121</v>
      </c>
      <c r="B21" s="96">
        <v>60315913.920000002</v>
      </c>
      <c r="C21" s="96">
        <v>0</v>
      </c>
      <c r="D21" s="78">
        <f t="shared" si="5"/>
        <v>60315913.920000002</v>
      </c>
      <c r="E21" s="96">
        <v>41615341.939999998</v>
      </c>
      <c r="F21" s="96">
        <v>41563227.82</v>
      </c>
      <c r="G21" s="78">
        <f t="shared" si="6"/>
        <v>18700571.980000004</v>
      </c>
      <c r="H21" s="66" t="s">
        <v>292</v>
      </c>
    </row>
    <row r="22" spans="1:8">
      <c r="A22" s="30" t="s">
        <v>122</v>
      </c>
      <c r="B22" s="78"/>
      <c r="C22" s="78"/>
      <c r="D22" s="78">
        <f t="shared" si="5"/>
        <v>0</v>
      </c>
      <c r="E22" s="78"/>
      <c r="F22" s="78"/>
      <c r="G22" s="78">
        <f t="shared" si="6"/>
        <v>0</v>
      </c>
      <c r="H22" s="66" t="s">
        <v>293</v>
      </c>
    </row>
    <row r="23" spans="1:8">
      <c r="A23" s="30" t="s">
        <v>123</v>
      </c>
      <c r="B23" s="78"/>
      <c r="C23" s="78"/>
      <c r="D23" s="78">
        <f t="shared" si="5"/>
        <v>0</v>
      </c>
      <c r="E23" s="78"/>
      <c r="F23" s="78"/>
      <c r="G23" s="78">
        <f t="shared" si="6"/>
        <v>0</v>
      </c>
      <c r="H23" s="66" t="s">
        <v>294</v>
      </c>
    </row>
    <row r="24" spans="1:8">
      <c r="A24" s="30" t="s">
        <v>124</v>
      </c>
      <c r="B24" s="78"/>
      <c r="C24" s="78"/>
      <c r="D24" s="78">
        <f t="shared" si="5"/>
        <v>0</v>
      </c>
      <c r="E24" s="78"/>
      <c r="F24" s="78"/>
      <c r="G24" s="78">
        <f t="shared" si="6"/>
        <v>0</v>
      </c>
      <c r="H24" s="66" t="s">
        <v>295</v>
      </c>
    </row>
    <row r="25" spans="1:8">
      <c r="A25" s="30" t="s">
        <v>125</v>
      </c>
      <c r="B25" s="78"/>
      <c r="C25" s="78"/>
      <c r="D25" s="78">
        <f t="shared" si="5"/>
        <v>0</v>
      </c>
      <c r="E25" s="78"/>
      <c r="F25" s="78"/>
      <c r="G25" s="78">
        <f t="shared" si="6"/>
        <v>0</v>
      </c>
      <c r="H25" s="66" t="s">
        <v>296</v>
      </c>
    </row>
    <row r="26" spans="1:8">
      <c r="A26" s="30" t="s">
        <v>126</v>
      </c>
      <c r="B26" s="78"/>
      <c r="C26" s="78"/>
      <c r="D26" s="78">
        <f t="shared" si="5"/>
        <v>0</v>
      </c>
      <c r="E26" s="78"/>
      <c r="F26" s="78"/>
      <c r="G26" s="78">
        <f t="shared" si="6"/>
        <v>0</v>
      </c>
      <c r="H26" s="66" t="s">
        <v>297</v>
      </c>
    </row>
    <row r="27" spans="1:8">
      <c r="A27" s="26" t="s">
        <v>127</v>
      </c>
      <c r="B27" s="78">
        <f t="shared" ref="B27:G27" si="7">SUM(B28:B36)</f>
        <v>0</v>
      </c>
      <c r="C27" s="78">
        <f t="shared" si="7"/>
        <v>0</v>
      </c>
      <c r="D27" s="78">
        <f t="shared" si="7"/>
        <v>0</v>
      </c>
      <c r="E27" s="78">
        <f t="shared" si="7"/>
        <v>0</v>
      </c>
      <c r="F27" s="78">
        <f t="shared" si="7"/>
        <v>0</v>
      </c>
      <c r="G27" s="78">
        <f t="shared" si="7"/>
        <v>0</v>
      </c>
    </row>
    <row r="28" spans="1:8">
      <c r="A28" s="32" t="s">
        <v>128</v>
      </c>
      <c r="B28" s="78"/>
      <c r="C28" s="78"/>
      <c r="D28" s="78">
        <f t="shared" ref="D28:D36" si="8">B28+C28</f>
        <v>0</v>
      </c>
      <c r="E28" s="78"/>
      <c r="F28" s="78"/>
      <c r="G28" s="78">
        <f t="shared" ref="G28:G36" si="9">D28-E28</f>
        <v>0</v>
      </c>
      <c r="H28" s="67" t="s">
        <v>298</v>
      </c>
    </row>
    <row r="29" spans="1:8">
      <c r="A29" s="30" t="s">
        <v>129</v>
      </c>
      <c r="B29" s="78"/>
      <c r="C29" s="78"/>
      <c r="D29" s="78">
        <f t="shared" si="8"/>
        <v>0</v>
      </c>
      <c r="E29" s="78"/>
      <c r="F29" s="78"/>
      <c r="G29" s="78">
        <f t="shared" si="9"/>
        <v>0</v>
      </c>
      <c r="H29" s="67" t="s">
        <v>299</v>
      </c>
    </row>
    <row r="30" spans="1:8">
      <c r="A30" s="30" t="s">
        <v>130</v>
      </c>
      <c r="B30" s="78"/>
      <c r="C30" s="78"/>
      <c r="D30" s="78">
        <f t="shared" si="8"/>
        <v>0</v>
      </c>
      <c r="E30" s="78"/>
      <c r="F30" s="78"/>
      <c r="G30" s="78">
        <f t="shared" si="9"/>
        <v>0</v>
      </c>
      <c r="H30" s="67" t="s">
        <v>300</v>
      </c>
    </row>
    <row r="31" spans="1:8">
      <c r="A31" s="30" t="s">
        <v>131</v>
      </c>
      <c r="B31" s="78"/>
      <c r="C31" s="78"/>
      <c r="D31" s="78">
        <f t="shared" si="8"/>
        <v>0</v>
      </c>
      <c r="E31" s="78"/>
      <c r="F31" s="78"/>
      <c r="G31" s="78">
        <f t="shared" si="9"/>
        <v>0</v>
      </c>
      <c r="H31" s="67" t="s">
        <v>301</v>
      </c>
    </row>
    <row r="32" spans="1:8">
      <c r="A32" s="30" t="s">
        <v>132</v>
      </c>
      <c r="B32" s="78"/>
      <c r="C32" s="78"/>
      <c r="D32" s="78">
        <f t="shared" si="8"/>
        <v>0</v>
      </c>
      <c r="E32" s="78"/>
      <c r="F32" s="78"/>
      <c r="G32" s="78">
        <f t="shared" si="9"/>
        <v>0</v>
      </c>
      <c r="H32" s="67" t="s">
        <v>302</v>
      </c>
    </row>
    <row r="33" spans="1:8">
      <c r="A33" s="30" t="s">
        <v>133</v>
      </c>
      <c r="B33" s="78"/>
      <c r="C33" s="78"/>
      <c r="D33" s="78">
        <f t="shared" si="8"/>
        <v>0</v>
      </c>
      <c r="E33" s="78"/>
      <c r="F33" s="78"/>
      <c r="G33" s="78">
        <f t="shared" si="9"/>
        <v>0</v>
      </c>
      <c r="H33" s="67" t="s">
        <v>303</v>
      </c>
    </row>
    <row r="34" spans="1:8">
      <c r="A34" s="30" t="s">
        <v>134</v>
      </c>
      <c r="B34" s="78"/>
      <c r="C34" s="78"/>
      <c r="D34" s="78">
        <f t="shared" si="8"/>
        <v>0</v>
      </c>
      <c r="E34" s="78"/>
      <c r="F34" s="78"/>
      <c r="G34" s="78">
        <f t="shared" si="9"/>
        <v>0</v>
      </c>
      <c r="H34" s="67" t="s">
        <v>304</v>
      </c>
    </row>
    <row r="35" spans="1:8">
      <c r="A35" s="30" t="s">
        <v>135</v>
      </c>
      <c r="B35" s="78"/>
      <c r="C35" s="78"/>
      <c r="D35" s="78">
        <f t="shared" si="8"/>
        <v>0</v>
      </c>
      <c r="E35" s="78"/>
      <c r="F35" s="78"/>
      <c r="G35" s="78">
        <f t="shared" si="9"/>
        <v>0</v>
      </c>
      <c r="H35" s="67" t="s">
        <v>305</v>
      </c>
    </row>
    <row r="36" spans="1:8">
      <c r="A36" s="30" t="s">
        <v>136</v>
      </c>
      <c r="B36" s="78"/>
      <c r="C36" s="78"/>
      <c r="D36" s="78">
        <f t="shared" si="8"/>
        <v>0</v>
      </c>
      <c r="E36" s="78"/>
      <c r="F36" s="78"/>
      <c r="G36" s="78">
        <f t="shared" si="9"/>
        <v>0</v>
      </c>
      <c r="H36" s="67" t="s">
        <v>306</v>
      </c>
    </row>
    <row r="37" spans="1:8" ht="30">
      <c r="A37" s="31" t="s">
        <v>137</v>
      </c>
      <c r="B37" s="78">
        <f t="shared" ref="B37:G37" si="10">SUM(B38:B41)</f>
        <v>0</v>
      </c>
      <c r="C37" s="78">
        <f t="shared" si="10"/>
        <v>0</v>
      </c>
      <c r="D37" s="78">
        <f t="shared" si="10"/>
        <v>0</v>
      </c>
      <c r="E37" s="78">
        <f t="shared" si="10"/>
        <v>0</v>
      </c>
      <c r="F37" s="78">
        <f t="shared" si="10"/>
        <v>0</v>
      </c>
      <c r="G37" s="78">
        <f t="shared" si="10"/>
        <v>0</v>
      </c>
    </row>
    <row r="38" spans="1:8" ht="30">
      <c r="A38" s="32" t="s">
        <v>138</v>
      </c>
      <c r="B38" s="78"/>
      <c r="C38" s="78"/>
      <c r="D38" s="78">
        <f>B38+C38</f>
        <v>0</v>
      </c>
      <c r="E38" s="78"/>
      <c r="F38" s="78"/>
      <c r="G38" s="78">
        <f>D38-E38</f>
        <v>0</v>
      </c>
      <c r="H38" s="68" t="s">
        <v>307</v>
      </c>
    </row>
    <row r="39" spans="1:8" ht="30">
      <c r="A39" s="32" t="s">
        <v>139</v>
      </c>
      <c r="B39" s="78"/>
      <c r="C39" s="78"/>
      <c r="D39" s="78">
        <f>B39+C39</f>
        <v>0</v>
      </c>
      <c r="E39" s="78"/>
      <c r="F39" s="78"/>
      <c r="G39" s="78">
        <f>D39-E39</f>
        <v>0</v>
      </c>
      <c r="H39" s="68" t="s">
        <v>308</v>
      </c>
    </row>
    <row r="40" spans="1:8">
      <c r="A40" s="32" t="s">
        <v>140</v>
      </c>
      <c r="B40" s="78"/>
      <c r="C40" s="78"/>
      <c r="D40" s="78">
        <f>B40+C40</f>
        <v>0</v>
      </c>
      <c r="E40" s="78"/>
      <c r="F40" s="78"/>
      <c r="G40" s="78">
        <f>D40-E40</f>
        <v>0</v>
      </c>
      <c r="H40" s="68" t="s">
        <v>309</v>
      </c>
    </row>
    <row r="41" spans="1:8">
      <c r="A41" s="32" t="s">
        <v>141</v>
      </c>
      <c r="B41" s="78"/>
      <c r="C41" s="78"/>
      <c r="D41" s="78">
        <f>B41+C41</f>
        <v>0</v>
      </c>
      <c r="E41" s="78"/>
      <c r="F41" s="78"/>
      <c r="G41" s="78">
        <f>D41-E41</f>
        <v>0</v>
      </c>
      <c r="H41" s="68" t="s">
        <v>310</v>
      </c>
    </row>
    <row r="42" spans="1:8">
      <c r="A42" s="32"/>
      <c r="B42" s="78"/>
      <c r="C42" s="78"/>
      <c r="D42" s="78"/>
      <c r="E42" s="78"/>
      <c r="F42" s="78"/>
      <c r="G42" s="78"/>
    </row>
    <row r="43" spans="1:8">
      <c r="A43" s="28" t="s">
        <v>142</v>
      </c>
      <c r="B43" s="79">
        <f t="shared" ref="B43:G43" si="11">B44+B53+B61+B71</f>
        <v>0</v>
      </c>
      <c r="C43" s="79">
        <f t="shared" si="11"/>
        <v>0</v>
      </c>
      <c r="D43" s="79">
        <f t="shared" si="11"/>
        <v>0</v>
      </c>
      <c r="E43" s="79">
        <f t="shared" si="11"/>
        <v>0</v>
      </c>
      <c r="F43" s="79">
        <f t="shared" si="11"/>
        <v>0</v>
      </c>
      <c r="G43" s="79">
        <f t="shared" si="11"/>
        <v>0</v>
      </c>
    </row>
    <row r="44" spans="1:8">
      <c r="A44" s="26" t="s">
        <v>143</v>
      </c>
      <c r="B44" s="78">
        <f t="shared" ref="B44:G44" si="12">SUM(B45:B52)</f>
        <v>0</v>
      </c>
      <c r="C44" s="78">
        <f t="shared" si="12"/>
        <v>0</v>
      </c>
      <c r="D44" s="78">
        <f t="shared" si="12"/>
        <v>0</v>
      </c>
      <c r="E44" s="78">
        <f t="shared" si="12"/>
        <v>0</v>
      </c>
      <c r="F44" s="78">
        <f t="shared" si="12"/>
        <v>0</v>
      </c>
      <c r="G44" s="78">
        <f t="shared" si="12"/>
        <v>0</v>
      </c>
    </row>
    <row r="45" spans="1:8">
      <c r="A45" s="32" t="s">
        <v>111</v>
      </c>
      <c r="B45" s="78"/>
      <c r="C45" s="78"/>
      <c r="D45" s="78">
        <f t="shared" ref="D45:D52" si="13">B45+C45</f>
        <v>0</v>
      </c>
      <c r="E45" s="78"/>
      <c r="F45" s="78"/>
      <c r="G45" s="78">
        <f t="shared" ref="G45:G52" si="14">D45-E45</f>
        <v>0</v>
      </c>
      <c r="H45" s="69" t="s">
        <v>311</v>
      </c>
    </row>
    <row r="46" spans="1:8">
      <c r="A46" s="32" t="s">
        <v>112</v>
      </c>
      <c r="B46" s="78"/>
      <c r="C46" s="78"/>
      <c r="D46" s="78">
        <f t="shared" si="13"/>
        <v>0</v>
      </c>
      <c r="E46" s="78"/>
      <c r="F46" s="78"/>
      <c r="G46" s="78">
        <f t="shared" si="14"/>
        <v>0</v>
      </c>
      <c r="H46" s="69" t="s">
        <v>312</v>
      </c>
    </row>
    <row r="47" spans="1:8">
      <c r="A47" s="32" t="s">
        <v>113</v>
      </c>
      <c r="B47" s="78"/>
      <c r="C47" s="78"/>
      <c r="D47" s="78">
        <f t="shared" si="13"/>
        <v>0</v>
      </c>
      <c r="E47" s="78"/>
      <c r="F47" s="78"/>
      <c r="G47" s="78">
        <f t="shared" si="14"/>
        <v>0</v>
      </c>
      <c r="H47" s="69" t="s">
        <v>313</v>
      </c>
    </row>
    <row r="48" spans="1:8">
      <c r="A48" s="32" t="s">
        <v>114</v>
      </c>
      <c r="B48" s="78"/>
      <c r="C48" s="78"/>
      <c r="D48" s="78">
        <f t="shared" si="13"/>
        <v>0</v>
      </c>
      <c r="E48" s="78"/>
      <c r="F48" s="78"/>
      <c r="G48" s="78">
        <f t="shared" si="14"/>
        <v>0</v>
      </c>
      <c r="H48" s="69" t="s">
        <v>314</v>
      </c>
    </row>
    <row r="49" spans="1:8">
      <c r="A49" s="32" t="s">
        <v>115</v>
      </c>
      <c r="B49" s="78"/>
      <c r="C49" s="78"/>
      <c r="D49" s="78">
        <f t="shared" si="13"/>
        <v>0</v>
      </c>
      <c r="E49" s="78"/>
      <c r="F49" s="78"/>
      <c r="G49" s="78">
        <f t="shared" si="14"/>
        <v>0</v>
      </c>
      <c r="H49" s="69" t="s">
        <v>315</v>
      </c>
    </row>
    <row r="50" spans="1:8">
      <c r="A50" s="32" t="s">
        <v>116</v>
      </c>
      <c r="B50" s="78"/>
      <c r="C50" s="78"/>
      <c r="D50" s="78">
        <f t="shared" si="13"/>
        <v>0</v>
      </c>
      <c r="E50" s="78"/>
      <c r="F50" s="78"/>
      <c r="G50" s="78">
        <f t="shared" si="14"/>
        <v>0</v>
      </c>
      <c r="H50" s="69" t="s">
        <v>316</v>
      </c>
    </row>
    <row r="51" spans="1:8">
      <c r="A51" s="32" t="s">
        <v>117</v>
      </c>
      <c r="B51" s="78"/>
      <c r="C51" s="78"/>
      <c r="D51" s="78">
        <f t="shared" si="13"/>
        <v>0</v>
      </c>
      <c r="E51" s="78"/>
      <c r="F51" s="78"/>
      <c r="G51" s="78">
        <f t="shared" si="14"/>
        <v>0</v>
      </c>
      <c r="H51" s="69" t="s">
        <v>317</v>
      </c>
    </row>
    <row r="52" spans="1:8">
      <c r="A52" s="32" t="s">
        <v>118</v>
      </c>
      <c r="B52" s="78"/>
      <c r="C52" s="78"/>
      <c r="D52" s="78">
        <f t="shared" si="13"/>
        <v>0</v>
      </c>
      <c r="E52" s="78"/>
      <c r="F52" s="78"/>
      <c r="G52" s="78">
        <f t="shared" si="14"/>
        <v>0</v>
      </c>
      <c r="H52" s="69" t="s">
        <v>318</v>
      </c>
    </row>
    <row r="53" spans="1:8">
      <c r="A53" s="26" t="s">
        <v>119</v>
      </c>
      <c r="B53" s="78">
        <f t="shared" ref="B53:G53" si="15">SUM(B54:B60)</f>
        <v>0</v>
      </c>
      <c r="C53" s="78">
        <f t="shared" si="15"/>
        <v>0</v>
      </c>
      <c r="D53" s="78">
        <f t="shared" si="15"/>
        <v>0</v>
      </c>
      <c r="E53" s="78">
        <f t="shared" si="15"/>
        <v>0</v>
      </c>
      <c r="F53" s="78">
        <f t="shared" si="15"/>
        <v>0</v>
      </c>
      <c r="G53" s="78">
        <f t="shared" si="15"/>
        <v>0</v>
      </c>
    </row>
    <row r="54" spans="1:8">
      <c r="A54" s="32" t="s">
        <v>120</v>
      </c>
      <c r="B54" s="78"/>
      <c r="C54" s="78"/>
      <c r="D54" s="78">
        <f t="shared" ref="D54:D60" si="16">B54+C54</f>
        <v>0</v>
      </c>
      <c r="E54" s="78"/>
      <c r="F54" s="78"/>
      <c r="G54" s="78">
        <f t="shared" ref="G54:G60" si="17">D54-E54</f>
        <v>0</v>
      </c>
      <c r="H54" s="70" t="s">
        <v>319</v>
      </c>
    </row>
    <row r="55" spans="1:8">
      <c r="A55" s="32" t="s">
        <v>121</v>
      </c>
      <c r="B55" s="78"/>
      <c r="C55" s="78"/>
      <c r="D55" s="78">
        <f t="shared" si="16"/>
        <v>0</v>
      </c>
      <c r="E55" s="78"/>
      <c r="F55" s="78"/>
      <c r="G55" s="78">
        <f t="shared" si="17"/>
        <v>0</v>
      </c>
      <c r="H55" s="70" t="s">
        <v>320</v>
      </c>
    </row>
    <row r="56" spans="1:8">
      <c r="A56" s="32" t="s">
        <v>122</v>
      </c>
      <c r="B56" s="78"/>
      <c r="C56" s="78"/>
      <c r="D56" s="78">
        <f t="shared" si="16"/>
        <v>0</v>
      </c>
      <c r="E56" s="78"/>
      <c r="F56" s="78"/>
      <c r="G56" s="78">
        <f t="shared" si="17"/>
        <v>0</v>
      </c>
      <c r="H56" s="70" t="s">
        <v>321</v>
      </c>
    </row>
    <row r="57" spans="1:8">
      <c r="A57" s="24" t="s">
        <v>123</v>
      </c>
      <c r="B57" s="78"/>
      <c r="C57" s="78"/>
      <c r="D57" s="78">
        <f t="shared" si="16"/>
        <v>0</v>
      </c>
      <c r="E57" s="78"/>
      <c r="F57" s="78"/>
      <c r="G57" s="78">
        <f t="shared" si="17"/>
        <v>0</v>
      </c>
      <c r="H57" s="70" t="s">
        <v>322</v>
      </c>
    </row>
    <row r="58" spans="1:8">
      <c r="A58" s="32" t="s">
        <v>124</v>
      </c>
      <c r="B58" s="78"/>
      <c r="C58" s="78"/>
      <c r="D58" s="78">
        <f t="shared" si="16"/>
        <v>0</v>
      </c>
      <c r="E58" s="78"/>
      <c r="F58" s="78"/>
      <c r="G58" s="78">
        <f t="shared" si="17"/>
        <v>0</v>
      </c>
      <c r="H58" s="70" t="s">
        <v>323</v>
      </c>
    </row>
    <row r="59" spans="1:8">
      <c r="A59" s="32" t="s">
        <v>125</v>
      </c>
      <c r="B59" s="78"/>
      <c r="C59" s="78"/>
      <c r="D59" s="78">
        <f t="shared" si="16"/>
        <v>0</v>
      </c>
      <c r="E59" s="78"/>
      <c r="F59" s="78"/>
      <c r="G59" s="78">
        <f t="shared" si="17"/>
        <v>0</v>
      </c>
      <c r="H59" s="70" t="s">
        <v>324</v>
      </c>
    </row>
    <row r="60" spans="1:8">
      <c r="A60" s="32" t="s">
        <v>126</v>
      </c>
      <c r="B60" s="78"/>
      <c r="C60" s="78"/>
      <c r="D60" s="78">
        <f t="shared" si="16"/>
        <v>0</v>
      </c>
      <c r="E60" s="78"/>
      <c r="F60" s="78"/>
      <c r="G60" s="78">
        <f t="shared" si="17"/>
        <v>0</v>
      </c>
      <c r="H60" s="70" t="s">
        <v>325</v>
      </c>
    </row>
    <row r="61" spans="1:8">
      <c r="A61" s="26" t="s">
        <v>127</v>
      </c>
      <c r="B61" s="78">
        <f t="shared" ref="B61:G61" si="18">SUM(B62:B70)</f>
        <v>0</v>
      </c>
      <c r="C61" s="78">
        <f t="shared" si="18"/>
        <v>0</v>
      </c>
      <c r="D61" s="78">
        <f t="shared" si="18"/>
        <v>0</v>
      </c>
      <c r="E61" s="78">
        <f t="shared" si="18"/>
        <v>0</v>
      </c>
      <c r="F61" s="78">
        <f t="shared" si="18"/>
        <v>0</v>
      </c>
      <c r="G61" s="78">
        <f t="shared" si="18"/>
        <v>0</v>
      </c>
    </row>
    <row r="62" spans="1:8">
      <c r="A62" s="32" t="s">
        <v>128</v>
      </c>
      <c r="B62" s="78"/>
      <c r="C62" s="78"/>
      <c r="D62" s="78">
        <f t="shared" ref="D62:D70" si="19">B62+C62</f>
        <v>0</v>
      </c>
      <c r="E62" s="78"/>
      <c r="F62" s="78"/>
      <c r="G62" s="78">
        <f t="shared" ref="G62:G70" si="20">D62-E62</f>
        <v>0</v>
      </c>
      <c r="H62" s="71" t="s">
        <v>326</v>
      </c>
    </row>
    <row r="63" spans="1:8">
      <c r="A63" s="32" t="s">
        <v>129</v>
      </c>
      <c r="B63" s="78"/>
      <c r="C63" s="78"/>
      <c r="D63" s="78">
        <f t="shared" si="19"/>
        <v>0</v>
      </c>
      <c r="E63" s="78"/>
      <c r="F63" s="78"/>
      <c r="G63" s="78">
        <f t="shared" si="20"/>
        <v>0</v>
      </c>
      <c r="H63" s="71" t="s">
        <v>327</v>
      </c>
    </row>
    <row r="64" spans="1:8">
      <c r="A64" s="32" t="s">
        <v>130</v>
      </c>
      <c r="B64" s="78"/>
      <c r="C64" s="78"/>
      <c r="D64" s="78">
        <f t="shared" si="19"/>
        <v>0</v>
      </c>
      <c r="E64" s="78"/>
      <c r="F64" s="78"/>
      <c r="G64" s="78">
        <f t="shared" si="20"/>
        <v>0</v>
      </c>
      <c r="H64" s="71" t="s">
        <v>328</v>
      </c>
    </row>
    <row r="65" spans="1:8">
      <c r="A65" s="32" t="s">
        <v>131</v>
      </c>
      <c r="B65" s="78"/>
      <c r="C65" s="78"/>
      <c r="D65" s="78">
        <f t="shared" si="19"/>
        <v>0</v>
      </c>
      <c r="E65" s="78"/>
      <c r="F65" s="78"/>
      <c r="G65" s="78">
        <f t="shared" si="20"/>
        <v>0</v>
      </c>
      <c r="H65" s="71" t="s">
        <v>329</v>
      </c>
    </row>
    <row r="66" spans="1:8">
      <c r="A66" s="32" t="s">
        <v>132</v>
      </c>
      <c r="B66" s="78"/>
      <c r="C66" s="78"/>
      <c r="D66" s="78">
        <f t="shared" si="19"/>
        <v>0</v>
      </c>
      <c r="E66" s="78"/>
      <c r="F66" s="78"/>
      <c r="G66" s="78">
        <f t="shared" si="20"/>
        <v>0</v>
      </c>
      <c r="H66" s="71" t="s">
        <v>330</v>
      </c>
    </row>
    <row r="67" spans="1:8">
      <c r="A67" s="32" t="s">
        <v>133</v>
      </c>
      <c r="B67" s="78"/>
      <c r="C67" s="78"/>
      <c r="D67" s="78">
        <f t="shared" si="19"/>
        <v>0</v>
      </c>
      <c r="E67" s="78"/>
      <c r="F67" s="78"/>
      <c r="G67" s="78">
        <f t="shared" si="20"/>
        <v>0</v>
      </c>
      <c r="H67" s="71" t="s">
        <v>331</v>
      </c>
    </row>
    <row r="68" spans="1:8">
      <c r="A68" s="32" t="s">
        <v>134</v>
      </c>
      <c r="B68" s="78"/>
      <c r="C68" s="78"/>
      <c r="D68" s="78">
        <f t="shared" si="19"/>
        <v>0</v>
      </c>
      <c r="E68" s="78"/>
      <c r="F68" s="78"/>
      <c r="G68" s="78">
        <f t="shared" si="20"/>
        <v>0</v>
      </c>
      <c r="H68" s="71" t="s">
        <v>332</v>
      </c>
    </row>
    <row r="69" spans="1:8">
      <c r="A69" s="32" t="s">
        <v>135</v>
      </c>
      <c r="B69" s="78"/>
      <c r="C69" s="78"/>
      <c r="D69" s="78">
        <f t="shared" si="19"/>
        <v>0</v>
      </c>
      <c r="E69" s="78"/>
      <c r="F69" s="78"/>
      <c r="G69" s="78">
        <f t="shared" si="20"/>
        <v>0</v>
      </c>
      <c r="H69" s="71" t="s">
        <v>333</v>
      </c>
    </row>
    <row r="70" spans="1:8">
      <c r="A70" s="32" t="s">
        <v>136</v>
      </c>
      <c r="B70" s="78"/>
      <c r="C70" s="78"/>
      <c r="D70" s="78">
        <f t="shared" si="19"/>
        <v>0</v>
      </c>
      <c r="E70" s="78"/>
      <c r="F70" s="78"/>
      <c r="G70" s="78">
        <f t="shared" si="20"/>
        <v>0</v>
      </c>
      <c r="H70" s="71" t="s">
        <v>334</v>
      </c>
    </row>
    <row r="71" spans="1:8">
      <c r="A71" s="31" t="s">
        <v>144</v>
      </c>
      <c r="B71" s="80">
        <f t="shared" ref="B71:G71" si="21">SUM(B72:B75)</f>
        <v>0</v>
      </c>
      <c r="C71" s="80">
        <f t="shared" si="21"/>
        <v>0</v>
      </c>
      <c r="D71" s="80">
        <f t="shared" si="21"/>
        <v>0</v>
      </c>
      <c r="E71" s="80">
        <f t="shared" si="21"/>
        <v>0</v>
      </c>
      <c r="F71" s="80">
        <f t="shared" si="21"/>
        <v>0</v>
      </c>
      <c r="G71" s="80">
        <f t="shared" si="21"/>
        <v>0</v>
      </c>
      <c r="H71" s="19"/>
    </row>
    <row r="72" spans="1:8" ht="30">
      <c r="A72" s="32" t="s">
        <v>138</v>
      </c>
      <c r="B72" s="78"/>
      <c r="C72" s="78"/>
      <c r="D72" s="78">
        <f>B72+C72</f>
        <v>0</v>
      </c>
      <c r="E72" s="78"/>
      <c r="F72" s="78"/>
      <c r="G72" s="78">
        <f>D72-E72</f>
        <v>0</v>
      </c>
      <c r="H72" s="72" t="s">
        <v>335</v>
      </c>
    </row>
    <row r="73" spans="1:8" ht="30">
      <c r="A73" s="32" t="s">
        <v>139</v>
      </c>
      <c r="B73" s="78"/>
      <c r="C73" s="78"/>
      <c r="D73" s="78">
        <f>B73+C73</f>
        <v>0</v>
      </c>
      <c r="E73" s="78"/>
      <c r="F73" s="78"/>
      <c r="G73" s="78">
        <f>D73-E73</f>
        <v>0</v>
      </c>
      <c r="H73" s="72" t="s">
        <v>336</v>
      </c>
    </row>
    <row r="74" spans="1:8">
      <c r="A74" s="32" t="s">
        <v>140</v>
      </c>
      <c r="B74" s="78"/>
      <c r="C74" s="78"/>
      <c r="D74" s="78">
        <f>B74+C74</f>
        <v>0</v>
      </c>
      <c r="E74" s="78"/>
      <c r="F74" s="78"/>
      <c r="G74" s="78">
        <f>D74-E74</f>
        <v>0</v>
      </c>
      <c r="H74" s="72" t="s">
        <v>337</v>
      </c>
    </row>
    <row r="75" spans="1:8">
      <c r="A75" s="32" t="s">
        <v>141</v>
      </c>
      <c r="B75" s="78"/>
      <c r="C75" s="78"/>
      <c r="D75" s="78">
        <f>B75+C75</f>
        <v>0</v>
      </c>
      <c r="E75" s="78"/>
      <c r="F75" s="78"/>
      <c r="G75" s="78">
        <f>D75-E75</f>
        <v>0</v>
      </c>
      <c r="H75" s="72" t="s">
        <v>338</v>
      </c>
    </row>
    <row r="76" spans="1:8">
      <c r="A76" s="27"/>
      <c r="B76" s="81"/>
      <c r="C76" s="81"/>
      <c r="D76" s="81"/>
      <c r="E76" s="81"/>
      <c r="F76" s="81"/>
      <c r="G76" s="81"/>
      <c r="H76" s="19"/>
    </row>
    <row r="77" spans="1:8">
      <c r="A77" s="28" t="s">
        <v>87</v>
      </c>
      <c r="B77" s="79">
        <f t="shared" ref="B77:G77" si="22">B9+B43</f>
        <v>60315913.920000002</v>
      </c>
      <c r="C77" s="79">
        <f t="shared" si="22"/>
        <v>0</v>
      </c>
      <c r="D77" s="79">
        <f t="shared" si="22"/>
        <v>60315913.920000002</v>
      </c>
      <c r="E77" s="79">
        <f t="shared" si="22"/>
        <v>41615341.939999998</v>
      </c>
      <c r="F77" s="79">
        <f t="shared" si="22"/>
        <v>41563227.82</v>
      </c>
      <c r="G77" s="79">
        <f t="shared" si="22"/>
        <v>18700571.980000004</v>
      </c>
      <c r="H77" s="19"/>
    </row>
    <row r="78" spans="1:8">
      <c r="A78" s="29"/>
      <c r="B78" s="82"/>
      <c r="C78" s="82"/>
      <c r="D78" s="82"/>
      <c r="E78" s="82"/>
      <c r="F78" s="82"/>
      <c r="G78" s="82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landscape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" zoomScaleNormal="100" workbookViewId="0">
      <selection activeCell="A13" sqref="A13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209" t="s">
        <v>145</v>
      </c>
      <c r="B1" s="205"/>
      <c r="C1" s="205"/>
      <c r="D1" s="205"/>
      <c r="E1" s="205"/>
      <c r="F1" s="205"/>
      <c r="G1" s="205"/>
    </row>
    <row r="2" spans="1:7">
      <c r="A2" s="191" t="s">
        <v>339</v>
      </c>
      <c r="B2" s="192"/>
      <c r="C2" s="192"/>
      <c r="D2" s="192"/>
      <c r="E2" s="192"/>
      <c r="F2" s="192"/>
      <c r="G2" s="193"/>
    </row>
    <row r="3" spans="1:7">
      <c r="A3" s="197" t="s">
        <v>1</v>
      </c>
      <c r="B3" s="198"/>
      <c r="C3" s="198"/>
      <c r="D3" s="198"/>
      <c r="E3" s="198"/>
      <c r="F3" s="198"/>
      <c r="G3" s="199"/>
    </row>
    <row r="4" spans="1:7">
      <c r="A4" s="197" t="s">
        <v>146</v>
      </c>
      <c r="B4" s="198"/>
      <c r="C4" s="198"/>
      <c r="D4" s="198"/>
      <c r="E4" s="198"/>
      <c r="F4" s="198"/>
      <c r="G4" s="199"/>
    </row>
    <row r="5" spans="1:7">
      <c r="A5" s="197" t="s">
        <v>340</v>
      </c>
      <c r="B5" s="198"/>
      <c r="C5" s="198"/>
      <c r="D5" s="198"/>
      <c r="E5" s="198"/>
      <c r="F5" s="198"/>
      <c r="G5" s="199"/>
    </row>
    <row r="6" spans="1:7">
      <c r="A6" s="200" t="s">
        <v>3</v>
      </c>
      <c r="B6" s="201"/>
      <c r="C6" s="201"/>
      <c r="D6" s="201"/>
      <c r="E6" s="201"/>
      <c r="F6" s="201"/>
      <c r="G6" s="202"/>
    </row>
    <row r="7" spans="1:7">
      <c r="A7" s="206" t="s">
        <v>147</v>
      </c>
      <c r="B7" s="210" t="s">
        <v>5</v>
      </c>
      <c r="C7" s="210"/>
      <c r="D7" s="210"/>
      <c r="E7" s="210"/>
      <c r="F7" s="210"/>
      <c r="G7" s="210" t="s">
        <v>6</v>
      </c>
    </row>
    <row r="8" spans="1:7" ht="30">
      <c r="A8" s="207"/>
      <c r="B8" s="34" t="s">
        <v>7</v>
      </c>
      <c r="C8" s="35" t="s">
        <v>108</v>
      </c>
      <c r="D8" s="35" t="s">
        <v>91</v>
      </c>
      <c r="E8" s="35" t="s">
        <v>10</v>
      </c>
      <c r="F8" s="35" t="s">
        <v>92</v>
      </c>
      <c r="G8" s="220"/>
    </row>
    <row r="9" spans="1:7">
      <c r="A9" s="36" t="s">
        <v>148</v>
      </c>
      <c r="B9" s="73">
        <f t="shared" ref="B9:G9" si="0">B10+B11+B12+B15+B16+B19</f>
        <v>21086842.25</v>
      </c>
      <c r="C9" s="73">
        <f t="shared" si="0"/>
        <v>523048.96000000002</v>
      </c>
      <c r="D9" s="73">
        <f t="shared" si="0"/>
        <v>21609891.210000001</v>
      </c>
      <c r="E9" s="73">
        <f t="shared" si="0"/>
        <v>19117725.91</v>
      </c>
      <c r="F9" s="73">
        <f t="shared" si="0"/>
        <v>19117725.91</v>
      </c>
      <c r="G9" s="73">
        <f t="shared" si="0"/>
        <v>2492165.3000000007</v>
      </c>
    </row>
    <row r="10" spans="1:7">
      <c r="A10" s="37" t="s">
        <v>149</v>
      </c>
      <c r="B10" s="97">
        <v>21086842.25</v>
      </c>
      <c r="C10" s="97">
        <v>523048.96000000002</v>
      </c>
      <c r="D10" s="74">
        <f>B10+C10</f>
        <v>21609891.210000001</v>
      </c>
      <c r="E10" s="97">
        <v>19117725.91</v>
      </c>
      <c r="F10" s="97">
        <v>19117725.91</v>
      </c>
      <c r="G10" s="74">
        <f>D10-E10</f>
        <v>2492165.3000000007</v>
      </c>
    </row>
    <row r="11" spans="1:7">
      <c r="A11" s="37" t="s">
        <v>150</v>
      </c>
      <c r="B11" s="74"/>
      <c r="C11" s="74"/>
      <c r="D11" s="74">
        <f>B11+C11</f>
        <v>0</v>
      </c>
      <c r="E11" s="74"/>
      <c r="F11" s="74"/>
      <c r="G11" s="74">
        <f>D11-E11</f>
        <v>0</v>
      </c>
    </row>
    <row r="12" spans="1:7">
      <c r="A12" s="37" t="s">
        <v>151</v>
      </c>
      <c r="B12" s="74">
        <f t="shared" ref="B12:G12" si="1">B13+B14</f>
        <v>0</v>
      </c>
      <c r="C12" s="74">
        <f t="shared" si="1"/>
        <v>0</v>
      </c>
      <c r="D12" s="74">
        <f t="shared" si="1"/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</row>
    <row r="13" spans="1:7">
      <c r="A13" s="40" t="s">
        <v>152</v>
      </c>
      <c r="B13" s="74"/>
      <c r="C13" s="74"/>
      <c r="D13" s="74">
        <f>B13+C13</f>
        <v>0</v>
      </c>
      <c r="E13" s="74"/>
      <c r="F13" s="74"/>
      <c r="G13" s="74">
        <f>D13-E13</f>
        <v>0</v>
      </c>
    </row>
    <row r="14" spans="1:7">
      <c r="A14" s="40" t="s">
        <v>153</v>
      </c>
      <c r="B14" s="74"/>
      <c r="C14" s="74"/>
      <c r="D14" s="74">
        <f>B14+C14</f>
        <v>0</v>
      </c>
      <c r="E14" s="74"/>
      <c r="F14" s="74"/>
      <c r="G14" s="74">
        <f>D14-E14</f>
        <v>0</v>
      </c>
    </row>
    <row r="15" spans="1:7">
      <c r="A15" s="37" t="s">
        <v>154</v>
      </c>
      <c r="B15" s="74"/>
      <c r="C15" s="74"/>
      <c r="D15" s="74">
        <f>B15+C15</f>
        <v>0</v>
      </c>
      <c r="E15" s="74"/>
      <c r="F15" s="74"/>
      <c r="G15" s="74">
        <f>D15-E15</f>
        <v>0</v>
      </c>
    </row>
    <row r="16" spans="1:7" ht="30">
      <c r="A16" s="41" t="s">
        <v>155</v>
      </c>
      <c r="B16" s="74">
        <f t="shared" ref="B16:G16" si="2">B17+B18</f>
        <v>0</v>
      </c>
      <c r="C16" s="74">
        <f t="shared" si="2"/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>
      <c r="A17" s="40" t="s">
        <v>156</v>
      </c>
      <c r="B17" s="74"/>
      <c r="C17" s="74"/>
      <c r="D17" s="74">
        <f>B17+C17</f>
        <v>0</v>
      </c>
      <c r="E17" s="74"/>
      <c r="F17" s="74"/>
      <c r="G17" s="74">
        <f>D17-E17</f>
        <v>0</v>
      </c>
    </row>
    <row r="18" spans="1:7">
      <c r="A18" s="40" t="s">
        <v>157</v>
      </c>
      <c r="B18" s="74"/>
      <c r="C18" s="74"/>
      <c r="D18" s="74">
        <f>B18+C18</f>
        <v>0</v>
      </c>
      <c r="E18" s="74"/>
      <c r="F18" s="74"/>
      <c r="G18" s="74">
        <f>D18-E18</f>
        <v>0</v>
      </c>
    </row>
    <row r="19" spans="1:7">
      <c r="A19" s="37" t="s">
        <v>158</v>
      </c>
      <c r="B19" s="74"/>
      <c r="C19" s="74"/>
      <c r="D19" s="74">
        <f>B19+C19</f>
        <v>0</v>
      </c>
      <c r="E19" s="74"/>
      <c r="F19" s="74"/>
      <c r="G19" s="74">
        <f>D19-E19</f>
        <v>0</v>
      </c>
    </row>
    <row r="20" spans="1:7">
      <c r="A20" s="38"/>
      <c r="B20" s="75"/>
      <c r="C20" s="75"/>
      <c r="D20" s="75"/>
      <c r="E20" s="75"/>
      <c r="F20" s="75"/>
      <c r="G20" s="75"/>
    </row>
    <row r="21" spans="1:7">
      <c r="A21" s="33" t="s">
        <v>159</v>
      </c>
      <c r="B21" s="73">
        <f t="shared" ref="B21:G21" si="3">B22+B23+B24+B27+B28+B31</f>
        <v>0</v>
      </c>
      <c r="C21" s="73">
        <f t="shared" si="3"/>
        <v>0</v>
      </c>
      <c r="D21" s="73">
        <f t="shared" si="3"/>
        <v>0</v>
      </c>
      <c r="E21" s="73">
        <f t="shared" si="3"/>
        <v>0</v>
      </c>
      <c r="F21" s="73">
        <f t="shared" si="3"/>
        <v>0</v>
      </c>
      <c r="G21" s="73">
        <f t="shared" si="3"/>
        <v>0</v>
      </c>
    </row>
    <row r="22" spans="1:7">
      <c r="A22" s="37" t="s">
        <v>149</v>
      </c>
      <c r="B22" s="97">
        <v>0</v>
      </c>
      <c r="C22" s="97">
        <v>0</v>
      </c>
      <c r="D22" s="74">
        <f>B22+C22</f>
        <v>0</v>
      </c>
      <c r="E22" s="97">
        <v>0</v>
      </c>
      <c r="F22" s="97">
        <v>0</v>
      </c>
      <c r="G22" s="74">
        <f>D22-E22</f>
        <v>0</v>
      </c>
    </row>
    <row r="23" spans="1:7">
      <c r="A23" s="37" t="s">
        <v>150</v>
      </c>
      <c r="B23" s="74"/>
      <c r="C23" s="74"/>
      <c r="D23" s="74">
        <f>B23+C23</f>
        <v>0</v>
      </c>
      <c r="E23" s="74"/>
      <c r="F23" s="74"/>
      <c r="G23" s="74">
        <f>D23-E23</f>
        <v>0</v>
      </c>
    </row>
    <row r="24" spans="1:7">
      <c r="A24" s="37" t="s">
        <v>151</v>
      </c>
      <c r="B24" s="74">
        <f t="shared" ref="B24:G24" si="4">B25+B26</f>
        <v>0</v>
      </c>
      <c r="C24" s="74">
        <f t="shared" si="4"/>
        <v>0</v>
      </c>
      <c r="D24" s="74">
        <f t="shared" si="4"/>
        <v>0</v>
      </c>
      <c r="E24" s="74">
        <f t="shared" si="4"/>
        <v>0</v>
      </c>
      <c r="F24" s="74">
        <f t="shared" si="4"/>
        <v>0</v>
      </c>
      <c r="G24" s="74">
        <f t="shared" si="4"/>
        <v>0</v>
      </c>
    </row>
    <row r="25" spans="1:7">
      <c r="A25" s="40" t="s">
        <v>152</v>
      </c>
      <c r="B25" s="74"/>
      <c r="C25" s="74"/>
      <c r="D25" s="74">
        <f>B25+C25</f>
        <v>0</v>
      </c>
      <c r="E25" s="74"/>
      <c r="F25" s="74"/>
      <c r="G25" s="74">
        <f>D25-E25</f>
        <v>0</v>
      </c>
    </row>
    <row r="26" spans="1:7">
      <c r="A26" s="40" t="s">
        <v>153</v>
      </c>
      <c r="B26" s="74"/>
      <c r="C26" s="74"/>
      <c r="D26" s="74">
        <f>B26+C26</f>
        <v>0</v>
      </c>
      <c r="E26" s="74"/>
      <c r="F26" s="74"/>
      <c r="G26" s="74">
        <f>D26-E26</f>
        <v>0</v>
      </c>
    </row>
    <row r="27" spans="1:7">
      <c r="A27" s="37" t="s">
        <v>154</v>
      </c>
      <c r="B27" s="74"/>
      <c r="C27" s="74"/>
      <c r="D27" s="74"/>
      <c r="E27" s="74"/>
      <c r="F27" s="74"/>
      <c r="G27" s="74"/>
    </row>
    <row r="28" spans="1:7" ht="30">
      <c r="A28" s="41" t="s">
        <v>155</v>
      </c>
      <c r="B28" s="74">
        <f t="shared" ref="B28:G28" si="5">B29+B30</f>
        <v>0</v>
      </c>
      <c r="C28" s="74">
        <f t="shared" si="5"/>
        <v>0</v>
      </c>
      <c r="D28" s="74">
        <f t="shared" si="5"/>
        <v>0</v>
      </c>
      <c r="E28" s="74">
        <f t="shared" si="5"/>
        <v>0</v>
      </c>
      <c r="F28" s="74">
        <f t="shared" si="5"/>
        <v>0</v>
      </c>
      <c r="G28" s="74">
        <f t="shared" si="5"/>
        <v>0</v>
      </c>
    </row>
    <row r="29" spans="1:7">
      <c r="A29" s="40" t="s">
        <v>156</v>
      </c>
      <c r="B29" s="74"/>
      <c r="C29" s="74"/>
      <c r="D29" s="74">
        <f>B29+C29</f>
        <v>0</v>
      </c>
      <c r="E29" s="74"/>
      <c r="F29" s="74"/>
      <c r="G29" s="74">
        <f>D29-E29</f>
        <v>0</v>
      </c>
    </row>
    <row r="30" spans="1:7">
      <c r="A30" s="40" t="s">
        <v>157</v>
      </c>
      <c r="B30" s="74"/>
      <c r="C30" s="74"/>
      <c r="D30" s="74">
        <f>B30+C30</f>
        <v>0</v>
      </c>
      <c r="E30" s="74"/>
      <c r="F30" s="74"/>
      <c r="G30" s="74">
        <f>D30-E30</f>
        <v>0</v>
      </c>
    </row>
    <row r="31" spans="1:7">
      <c r="A31" s="37" t="s">
        <v>158</v>
      </c>
      <c r="B31" s="74"/>
      <c r="C31" s="74"/>
      <c r="D31" s="74">
        <f>B31+C31</f>
        <v>0</v>
      </c>
      <c r="E31" s="74"/>
      <c r="F31" s="74"/>
      <c r="G31" s="74">
        <f>D31-E31</f>
        <v>0</v>
      </c>
    </row>
    <row r="32" spans="1:7">
      <c r="A32" s="38"/>
      <c r="B32" s="75"/>
      <c r="C32" s="75"/>
      <c r="D32" s="75"/>
      <c r="E32" s="75"/>
      <c r="F32" s="75"/>
      <c r="G32" s="75"/>
    </row>
    <row r="33" spans="1:7">
      <c r="A33" s="39" t="s">
        <v>160</v>
      </c>
      <c r="B33" s="73">
        <f t="shared" ref="B33:G33" si="6">B9+B21</f>
        <v>21086842.25</v>
      </c>
      <c r="C33" s="73">
        <f t="shared" si="6"/>
        <v>523048.96000000002</v>
      </c>
      <c r="D33" s="73">
        <f t="shared" si="6"/>
        <v>21609891.210000001</v>
      </c>
      <c r="E33" s="73">
        <f t="shared" si="6"/>
        <v>19117725.91</v>
      </c>
      <c r="F33" s="73">
        <f t="shared" si="6"/>
        <v>19117725.91</v>
      </c>
      <c r="G33" s="73">
        <f t="shared" si="6"/>
        <v>2492165.3000000007</v>
      </c>
    </row>
    <row r="34" spans="1:7">
      <c r="A34" s="42"/>
      <c r="B34" s="76"/>
      <c r="C34" s="76"/>
      <c r="D34" s="76"/>
      <c r="E34" s="76"/>
      <c r="F34" s="76"/>
      <c r="G34" s="7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cp:lastPrinted>2020-02-25T19:53:43Z</cp:lastPrinted>
  <dcterms:created xsi:type="dcterms:W3CDTF">2018-11-21T18:09:30Z</dcterms:created>
  <dcterms:modified xsi:type="dcterms:W3CDTF">2022-11-24T19:01:22Z</dcterms:modified>
</cp:coreProperties>
</file>